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DieseArbeitsmappe" defaultThemeVersion="124226"/>
  <mc:AlternateContent xmlns:mc="http://schemas.openxmlformats.org/markup-compatibility/2006">
    <mc:Choice Requires="x15">
      <x15ac:absPath xmlns:x15ac="http://schemas.microsoft.com/office/spreadsheetml/2010/11/ac" url="https://bdew.sharepoint.com/sites/BDEWVKUGEODE-Verhandlungsdelegation/Freigegebene Dokumente/Gruppe Gas/07_KoV XIV.2_Themen/01_Langfristprognose/Diksussion Anmerkungen BNetzA/"/>
    </mc:Choice>
  </mc:AlternateContent>
  <xr:revisionPtr revIDLastSave="11" documentId="8_{587BBA5A-2EB1-4ACE-9A61-05560EFC855E}" xr6:coauthVersionLast="47" xr6:coauthVersionMax="47" xr10:uidLastSave="{2596E8C4-2150-486B-9753-52C265D6E831}"/>
  <bookViews>
    <workbookView xWindow="32265" yWindow="-16410" windowWidth="29040" windowHeight="15720" activeTab="1" xr2:uid="{00000000-000D-0000-FFFF-FFFF00000000}"/>
  </bookViews>
  <sheets>
    <sheet name="LFP 2026" sheetId="16" r:id="rId1"/>
    <sheet name="Großkunden" sheetId="25" r:id="rId2"/>
    <sheet name="Definition Härtegrade" sheetId="15" r:id="rId3"/>
    <sheet name="Definition Sektoren" sheetId="14" r:id="rId4"/>
    <sheet name="Hinweise" sheetId="1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 i="25" l="1"/>
  <c r="AH5" i="25"/>
  <c r="AF5" i="25"/>
  <c r="Y5" i="25"/>
  <c r="AI4" i="25"/>
  <c r="AL5" i="25"/>
  <c r="GH2" i="25"/>
  <c r="GH4" i="25"/>
  <c r="GE4" i="25"/>
  <c r="GF4" i="25"/>
  <c r="GG4" i="25"/>
  <c r="GD4" i="25"/>
  <c r="FI5" i="25"/>
  <c r="EN5" i="25"/>
  <c r="DS5" i="25"/>
  <c r="CX5" i="25"/>
  <c r="CC5" i="25"/>
  <c r="AM5" i="25"/>
  <c r="BH5" i="25"/>
  <c r="AK4" i="25"/>
  <c r="AJ4" i="25"/>
  <c r="AG4" i="25"/>
  <c r="AE5" i="25"/>
  <c r="AD5" i="25"/>
  <c r="AC5" i="25"/>
  <c r="AB4" i="25"/>
  <c r="AA5" i="25"/>
  <c r="X3" i="25"/>
  <c r="Z4" i="25"/>
  <c r="B4" i="25"/>
  <c r="X4" i="25"/>
  <c r="Q4" i="25"/>
  <c r="U4" i="25"/>
  <c r="T4" i="25"/>
  <c r="S4" i="25"/>
  <c r="R4" i="25"/>
  <c r="P4" i="25"/>
  <c r="N4" i="25"/>
  <c r="M5" i="25"/>
  <c r="L5" i="25"/>
  <c r="K4" i="25"/>
  <c r="J4" i="25"/>
  <c r="AL4" i="25"/>
  <c r="X1" i="25" l="1"/>
  <c r="A1" i="25"/>
  <c r="B3" i="25"/>
  <c r="D9" i="17" l="1"/>
  <c r="C4" i="25" l="1"/>
  <c r="C3" i="25"/>
  <c r="AB3" i="25"/>
  <c r="D62" i="16"/>
  <c r="E62" i="16"/>
  <c r="F62" i="16"/>
  <c r="G62" i="16"/>
  <c r="H62" i="16"/>
  <c r="I62" i="16"/>
  <c r="J62" i="16"/>
  <c r="K62" i="16"/>
  <c r="L62" i="16"/>
  <c r="M62" i="16"/>
  <c r="N62" i="16"/>
  <c r="O62" i="16"/>
  <c r="P62" i="16"/>
  <c r="Q62" i="16"/>
  <c r="R62" i="16"/>
  <c r="S62" i="16"/>
  <c r="T62" i="16"/>
  <c r="U62" i="16"/>
  <c r="V62" i="16"/>
  <c r="D42" i="16"/>
  <c r="E42" i="16"/>
  <c r="F42" i="16"/>
  <c r="G42" i="16"/>
  <c r="H42" i="16"/>
  <c r="I42" i="16"/>
  <c r="J42" i="16"/>
  <c r="K42" i="16"/>
  <c r="L42" i="16"/>
  <c r="M42" i="16"/>
  <c r="N42" i="16"/>
  <c r="O42" i="16"/>
  <c r="P42" i="16"/>
  <c r="Q42" i="16"/>
  <c r="R42" i="16"/>
  <c r="S42" i="16"/>
  <c r="T42" i="16"/>
  <c r="U42" i="16"/>
  <c r="V42" i="16"/>
  <c r="D34" i="16"/>
  <c r="E34" i="16"/>
  <c r="F34" i="16"/>
  <c r="G34" i="16"/>
  <c r="H34" i="16"/>
  <c r="I34" i="16"/>
  <c r="J34" i="16"/>
  <c r="K34" i="16"/>
  <c r="L34" i="16"/>
  <c r="M34" i="16"/>
  <c r="N34" i="16"/>
  <c r="O34" i="16"/>
  <c r="P34" i="16"/>
  <c r="Q34" i="16"/>
  <c r="R34" i="16"/>
  <c r="S34" i="16"/>
  <c r="T34" i="16"/>
  <c r="U34" i="16"/>
  <c r="V34" i="16"/>
  <c r="J26" i="16"/>
  <c r="C28" i="16"/>
  <c r="C62" i="16"/>
  <c r="C42" i="16"/>
  <c r="D28" i="16"/>
  <c r="E28" i="16"/>
  <c r="F28" i="16"/>
  <c r="G28" i="16"/>
  <c r="H28" i="16"/>
  <c r="I28" i="16"/>
  <c r="J28" i="16"/>
  <c r="V55" i="16"/>
  <c r="U55" i="16"/>
  <c r="V54" i="16"/>
  <c r="U54" i="16"/>
  <c r="BH3" i="25"/>
  <c r="G4" i="25"/>
  <c r="GH3" i="25"/>
  <c r="GH1" i="25"/>
  <c r="G3" i="25"/>
  <c r="AH3" i="25"/>
  <c r="W4" i="25" l="1"/>
  <c r="V26" i="16" l="1"/>
  <c r="V27" i="16" s="1"/>
  <c r="M4" i="25"/>
  <c r="L4" i="25"/>
  <c r="U26" i="16" l="1"/>
  <c r="U27" i="16" s="1"/>
  <c r="GG3" i="25"/>
  <c r="GF3" i="25"/>
  <c r="GE3" i="25"/>
  <c r="GD3" i="25"/>
  <c r="AJ3" i="25"/>
  <c r="P3" i="25"/>
  <c r="M3" i="25"/>
  <c r="L3" i="25"/>
  <c r="I4" i="25"/>
  <c r="H4" i="25"/>
  <c r="F3" i="25"/>
  <c r="E4" i="25"/>
  <c r="E3" i="25"/>
  <c r="D3" i="25"/>
  <c r="GD1" i="25"/>
  <c r="AM3" i="25"/>
  <c r="DS3" i="25"/>
  <c r="EN3" i="25"/>
  <c r="FI3" i="25"/>
  <c r="AM4" i="25"/>
  <c r="BH4" i="25"/>
  <c r="DS4" i="25"/>
  <c r="EN4" i="25"/>
  <c r="FI4" i="25"/>
  <c r="CX3" i="25"/>
  <c r="CC3" i="25"/>
  <c r="AL3" i="25"/>
  <c r="AE3" i="25"/>
  <c r="AD3" i="25"/>
  <c r="AC3" i="25"/>
  <c r="AA3" i="25"/>
  <c r="Z3" i="25"/>
  <c r="AG3" i="25"/>
  <c r="Y3" i="25"/>
  <c r="AF3" i="25"/>
  <c r="W3" i="25"/>
  <c r="Q3" i="25"/>
  <c r="K3" i="25"/>
  <c r="J3" i="25"/>
  <c r="I3" i="25"/>
  <c r="H3" i="25"/>
  <c r="O3" i="25"/>
  <c r="N3" i="25"/>
  <c r="E1" i="25"/>
  <c r="G1" i="25"/>
  <c r="W1" i="25"/>
  <c r="P1" i="25"/>
  <c r="AK1" i="25"/>
  <c r="AL1" i="25"/>
  <c r="CX4" i="25"/>
  <c r="CC4" i="25"/>
  <c r="AK3" i="25"/>
  <c r="AE4" i="25"/>
  <c r="AD4" i="25"/>
  <c r="AC4" i="25"/>
  <c r="V3" i="25"/>
  <c r="U3" i="25"/>
  <c r="T3" i="25"/>
  <c r="S3" i="25"/>
  <c r="R3" i="25"/>
  <c r="U18" i="16" l="1"/>
  <c r="D56" i="16"/>
  <c r="E56" i="16"/>
  <c r="F56" i="16"/>
  <c r="G56" i="16"/>
  <c r="H56" i="16"/>
  <c r="I56" i="16"/>
  <c r="J56" i="16"/>
  <c r="K56" i="16"/>
  <c r="L56" i="16"/>
  <c r="M56" i="16"/>
  <c r="N56" i="16"/>
  <c r="O56" i="16"/>
  <c r="P56" i="16"/>
  <c r="Q56" i="16"/>
  <c r="R56" i="16"/>
  <c r="S56" i="16"/>
  <c r="T56" i="16"/>
  <c r="U56" i="16"/>
  <c r="V56" i="16"/>
  <c r="D54" i="16"/>
  <c r="E54" i="16"/>
  <c r="F54" i="16"/>
  <c r="G54" i="16"/>
  <c r="H54" i="16"/>
  <c r="I54" i="16"/>
  <c r="J54" i="16"/>
  <c r="K54" i="16"/>
  <c r="L54" i="16"/>
  <c r="M54" i="16"/>
  <c r="N54" i="16"/>
  <c r="O54" i="16"/>
  <c r="P54" i="16"/>
  <c r="Q54" i="16"/>
  <c r="R54" i="16"/>
  <c r="S54" i="16"/>
  <c r="T54" i="16"/>
  <c r="C56" i="16"/>
  <c r="C54" i="16" l="1"/>
  <c r="D26" i="16"/>
  <c r="D36" i="16" s="1"/>
  <c r="E26" i="16"/>
  <c r="E36" i="16" s="1"/>
  <c r="F26" i="16"/>
  <c r="F36" i="16" s="1"/>
  <c r="G26" i="16"/>
  <c r="G36" i="16" s="1"/>
  <c r="H26" i="16"/>
  <c r="H36" i="16" s="1"/>
  <c r="I26" i="16"/>
  <c r="I36" i="16" s="1"/>
  <c r="J36" i="16"/>
  <c r="K26" i="16"/>
  <c r="K36" i="16" s="1"/>
  <c r="L26" i="16"/>
  <c r="L36" i="16" s="1"/>
  <c r="M26" i="16"/>
  <c r="M36" i="16" s="1"/>
  <c r="N26" i="16"/>
  <c r="N36" i="16" s="1"/>
  <c r="O26" i="16"/>
  <c r="O36" i="16" s="1"/>
  <c r="P26" i="16"/>
  <c r="P36" i="16" s="1"/>
  <c r="Q26" i="16"/>
  <c r="Q36" i="16" s="1"/>
  <c r="R26" i="16"/>
  <c r="R36" i="16" s="1"/>
  <c r="S26" i="16"/>
  <c r="S36" i="16" s="1"/>
  <c r="T26" i="16"/>
  <c r="T36" i="16" s="1"/>
  <c r="U36" i="16"/>
  <c r="V36" i="16"/>
  <c r="C26" i="16"/>
  <c r="C36" i="16" s="1"/>
  <c r="K28" i="16"/>
  <c r="L28" i="16"/>
  <c r="M28" i="16"/>
  <c r="N28" i="16"/>
  <c r="O28" i="16"/>
  <c r="P28" i="16"/>
  <c r="Q28" i="16"/>
  <c r="R28" i="16"/>
  <c r="S28" i="16"/>
  <c r="T28" i="16"/>
  <c r="U28" i="16"/>
  <c r="V28" i="16"/>
  <c r="C34"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5629D9D-BCCC-4355-9B9A-195FA4DDF7B6}" keepAlive="1" name="Abfrage - Tabelle1" description="Verbindung mit der Abfrage 'Tabelle1' in der Arbeitsmappe." type="5" refreshedVersion="8" background="1" saveData="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<sst xmlns="http://schemas.openxmlformats.org/spreadsheetml/2006/main" count="2359" uniqueCount="2325">
  <si>
    <t>Langfristprognose Methan und Wasserstoff 2027-2045+2050</t>
  </si>
  <si>
    <t>Abgabe bis spätestens 01.03.2026</t>
  </si>
  <si>
    <t>Bitte befüllen Sie die in Gelb hinterlegten Zellen.</t>
  </si>
  <si>
    <t>Ansprechpartner</t>
  </si>
  <si>
    <t>Netzbetreiber</t>
  </si>
  <si>
    <t>Name</t>
  </si>
  <si>
    <t>Telefon</t>
  </si>
  <si>
    <t>E-Mail</t>
  </si>
  <si>
    <t>Betroffene Ausspeisezone / Netzkopplungspunkt (NKP)</t>
  </si>
  <si>
    <t>Bitte nutzen Sie pro Ausspeisezone / NKP je eine Excel-Datei. Die Struktur der Meldung richtet sich nach den vorhandenen Ausspeisezonen / NKP des Methannetzes.</t>
  </si>
  <si>
    <t>ETSO/EIC</t>
  </si>
  <si>
    <t>Bezeichnung</t>
  </si>
  <si>
    <t>Hinweise an den vorgelagerten Netzbetreiber 
(z.B. Lage neuer Wasserstoff NKP)</t>
  </si>
  <si>
    <t>A) Leistungs- und Mengenbedarfsprognose Wasserstoff und Methan 2027-2045+2050</t>
  </si>
  <si>
    <t>A1) Leistungsbedarf Wasserstoff und Methan</t>
  </si>
  <si>
    <t>Bitte tragen Sie hier Ihren Leistungsbedarf an Wasserstoff und Methan ein, z.B. auf Basis Ihres Gasnetzgebietstransformationsplans.</t>
  </si>
  <si>
    <t>Ausspeisezone / Netzkopplungspunkt</t>
  </si>
  <si>
    <t>Leistungsbedarf Wasserstoff und Methan (kWh/h)</t>
  </si>
  <si>
    <t>Kommentar (optional)</t>
  </si>
  <si>
    <t>Gesamtleistung Wasserstoff (H2) und Methan (CH4) pro Ausspeisezone/NKP</t>
  </si>
  <si>
    <t xml:space="preserve">   davon H2-gesicherter Bedarf</t>
  </si>
  <si>
    <t xml:space="preserve">   davon H2-HG 1</t>
  </si>
  <si>
    <t xml:space="preserve">   davon H2-HG 2</t>
  </si>
  <si>
    <t xml:space="preserve">   davon H2-HG 3</t>
  </si>
  <si>
    <t xml:space="preserve">   davon CH4 (gesichert verbleibend)</t>
  </si>
  <si>
    <t>Gesamtleistung H2 pro Ausspeisezone/NKP (alle Härtegrade (H2-HG) inkl. H2-gesicherter Bedarf)</t>
  </si>
  <si>
    <t>davon Sektor 1 (Kraftwerke/Umwandlung)</t>
  </si>
  <si>
    <t>davon Sektor 2 (Industrie)</t>
  </si>
  <si>
    <t>davon Sektor 3 (Gewerbe/Handel/Dienstleistung)</t>
  </si>
  <si>
    <t>davon Sektor 4 (Haushalte)</t>
  </si>
  <si>
    <t>davon Sektor 5 (Verkehr)</t>
  </si>
  <si>
    <t>Kontrollzeile (muss die Summer aller H2-Sektoren ergeben)</t>
  </si>
  <si>
    <t>Gesamtleistung CH4 pro Ausspeisezone/NKP</t>
  </si>
  <si>
    <t>Kontrollzeile (muss die Summe aller CH4-Sektoren ergeben)</t>
  </si>
  <si>
    <t>A2) Mengenbedarf Wasserstoff und Methan</t>
  </si>
  <si>
    <t>Bitte tragen Sie hier Ihren Mengenbedarf an Wasserstoff und Methan ein, z.B. auf Basis Ihres Gasnetzgebietstransformationsplans.</t>
  </si>
  <si>
    <t>Ausspeisezone / Netzkopplungspunkt (NKP)</t>
  </si>
  <si>
    <t>Mengenbedarf Wasserstoff und Methan (kWh/a)</t>
  </si>
  <si>
    <t>Gesamtmengen Wasserstoff und Methan pro Ausspeisezone/NKP</t>
  </si>
  <si>
    <t xml:space="preserve">   davon CH4 (gesichert verleibend)</t>
  </si>
  <si>
    <t>Gesamtmengen H2 pro Ausspeisezone/NKP  (alle Härtegrade (H2-HG) inkl. H2-gesicherter Bedarf)</t>
  </si>
  <si>
    <t xml:space="preserve">   Kontrollzeile (muss die Summe aller H2-Sektoren ergeben)</t>
  </si>
  <si>
    <t>B) Einspeiseleistung und -mengen 2027-2045+2050</t>
  </si>
  <si>
    <t>Bitte geben Sie die Einspeisungen von direkt an Ihr Netz angeschlossenen Anlagen an. Dieser Wert ist über die Netzbetreiberkaskade zu kumulieren.</t>
  </si>
  <si>
    <t>Gesamtleistung in kWh/h</t>
  </si>
  <si>
    <t>Prognostizierte Entwicklung der Einspeiseleistung</t>
  </si>
  <si>
    <t>Biomethan, Gas aus Biomasse, Deponiegas, Klärgas und Grubengas</t>
  </si>
  <si>
    <t>Synthetisches Methan</t>
  </si>
  <si>
    <t>Wasserstoffbeimischung in das Methannetz</t>
  </si>
  <si>
    <t>Wasserstoff in ein bestehendes / zukünftiges H2-Netz</t>
  </si>
  <si>
    <t>Gesamtmenge in kWh</t>
  </si>
  <si>
    <t>Prognostizierte Entwicklung der Einspeisemenge</t>
  </si>
  <si>
    <t>C) Großkunden Wasserstoff</t>
  </si>
  <si>
    <t>siehe Reiter "Großkunden" - detaillierte Auflistung der Großkunden (Ein- und Ausspeisung &gt;=20 MW (Brennwert))</t>
  </si>
  <si>
    <t>Die Ein- und Ausspeisewerte aus der Großkundenauflistung sind in den Gesamtleistungen und Gesamtmengen der Abschnitte A und B zu berücksichtigt.</t>
  </si>
  <si>
    <t>Kategorie Ausspeisung</t>
  </si>
  <si>
    <t>Kategorie Einspeisung</t>
  </si>
  <si>
    <t>Kategorie Speicher</t>
  </si>
  <si>
    <t>Pro Großkunde max. eine Sektorzuordnung; Ausnahme: bitte beachten Sie im Reiter Hinweise die Erläuterung zur Sektorenzuordnung</t>
  </si>
  <si>
    <t>Frage (*Pflichtfeld)</t>
  </si>
  <si>
    <t>Sektor Verkehr</t>
  </si>
  <si>
    <t>Kommentar</t>
  </si>
  <si>
    <t>Eingabehinweis</t>
  </si>
  <si>
    <t>falls vorhanden</t>
  </si>
  <si>
    <t>Siehe Dropdown</t>
  </si>
  <si>
    <t>Industriebranche Liste</t>
  </si>
  <si>
    <t>Eingabewert</t>
  </si>
  <si>
    <t>max. 500 Zeichen</t>
  </si>
  <si>
    <t>max. 100 Zeichen</t>
  </si>
  <si>
    <t>max. 7 Zeichen</t>
  </si>
  <si>
    <t>max. 2.000 Zeichen</t>
  </si>
  <si>
    <t>Kunde 1</t>
  </si>
  <si>
    <t>Gewinnung von Steinen und Erden, sonst. Bergbau</t>
  </si>
  <si>
    <t>Ernährung und Tabak</t>
  </si>
  <si>
    <t>Papiergewerbe</t>
  </si>
  <si>
    <t>Grundstoffchemie: Ethylen/Olefine, Methanol</t>
  </si>
  <si>
    <t>Sonstige Grundstoffchemie</t>
  </si>
  <si>
    <t>Chemische Industrie: Ammoniaksynthese</t>
  </si>
  <si>
    <t>Sonstige chemische Industrie</t>
  </si>
  <si>
    <t>Gummi- u. Kunststoffwaren</t>
  </si>
  <si>
    <t>Glas u. Keramik: Kontinuierliches Schmelzen von Flachglas und/oder Behälterglas in großen Anlagen</t>
  </si>
  <si>
    <t>Glas u. Keramik: Mittlere bis große Produktionsstätten für Keramik und Ziegelprodukte</t>
  </si>
  <si>
    <t>Sonstige Glas u. Keramikindustrie</t>
  </si>
  <si>
    <t>Verarbeitung v. Steine u. Erden</t>
  </si>
  <si>
    <t>Metallerzeugung: Erzeugung von Rohstahl aus Primärroute</t>
  </si>
  <si>
    <t>Sonstige Metallerzeugung</t>
  </si>
  <si>
    <t>NE-Metalle, -gießereien</t>
  </si>
  <si>
    <t>Metallbearbeitung: Wärme- und Glühöfen, Stahl-Walzwerke: Kontinuierliches Erwärmen von Flach-/Langstahl, dis-/kontinuierliche Wärmebehandlung von Flachstahl</t>
  </si>
  <si>
    <t>Metallbearbeitung: Umformtechnik: Dis-/kontinuierliches Erwärmen von Schmiedebauteilen</t>
  </si>
  <si>
    <t>Sonstige Metallbearbeitung</t>
  </si>
  <si>
    <t>Maschinenbau</t>
  </si>
  <si>
    <t>Fahrzeugbau</t>
  </si>
  <si>
    <t>Raffinerien: Entschwefelung, Hydrocracking, E-Kerosin, Methanol</t>
  </si>
  <si>
    <t>Sonstige Mineralölverarbeitung</t>
  </si>
  <si>
    <t>Sonstige Wirtschaftszweige</t>
  </si>
  <si>
    <t>Liste Landkreise</t>
  </si>
  <si>
    <t>(1) Offshore Nordsee</t>
  </si>
  <si>
    <t>(2) Offshore Ostsee</t>
  </si>
  <si>
    <t>(01001) Kreisfreie Stadt Flensburg, Stadt</t>
  </si>
  <si>
    <t>(01002) Kreisfreie Stadt Kiel, Landeshauptstadt</t>
  </si>
  <si>
    <t>(01003) Kreisfreie Stadt Lübeck, Hansestadt</t>
  </si>
  <si>
    <t>(01004) Kreisfreie Stadt Neumünster, Stadt</t>
  </si>
  <si>
    <t>(01051) Kreis Dithmarschen</t>
  </si>
  <si>
    <t>(01053) Kreis Herzogtum Lauenburg</t>
  </si>
  <si>
    <t>(01054) Kreis Nordfriesland</t>
  </si>
  <si>
    <t>(01055) Kreis Ostholstein</t>
  </si>
  <si>
    <t>(01056) Kreis Pinneberg</t>
  </si>
  <si>
    <t>(01057) Kreis Plön</t>
  </si>
  <si>
    <t>(01058) Kreis Rendsburg-Eckernförde</t>
  </si>
  <si>
    <t>(01059) Kreis Schleswig-Flensburg</t>
  </si>
  <si>
    <t>(01060) Kreis Segeberg</t>
  </si>
  <si>
    <t>(01061) Kreis Steinburg</t>
  </si>
  <si>
    <t>(01062) Kreis Stormarn</t>
  </si>
  <si>
    <t>(02000) Kreisfreie Stadt Hamburg, Freie und Hansestadt</t>
  </si>
  <si>
    <t>(03101) Kreisfreie Stadt Braunschweig, Stadt</t>
  </si>
  <si>
    <t>(03102) Kreisfreie Stadt Salzgitter, Stadt</t>
  </si>
  <si>
    <t>(03103) Kreisfreie Stadt Wolfsburg, Stadt</t>
  </si>
  <si>
    <t>(03151) Landkreis Gifhorn</t>
  </si>
  <si>
    <t>(03153) Landkreis Goslar</t>
  </si>
  <si>
    <t>(03154) Landkreis Helmstedt</t>
  </si>
  <si>
    <t>(03155) Landkreis Northeim</t>
  </si>
  <si>
    <t>(03157) Landkreis Peine</t>
  </si>
  <si>
    <t>(03158) Landkreis Wolfenbüttel</t>
  </si>
  <si>
    <t>(03159) Landkreis Göttingen</t>
  </si>
  <si>
    <t>(03241) Landkreis Region Hannover</t>
  </si>
  <si>
    <t>(03251) Landkreis Diepholz</t>
  </si>
  <si>
    <t>(03252) Landkreis Hameln-Pyrmont</t>
  </si>
  <si>
    <t>(03254) Landkreis Hildesheim</t>
  </si>
  <si>
    <t>(03255) Landkreis Holzminden</t>
  </si>
  <si>
    <t>(03256) Landkreis Nienburg (Weser)</t>
  </si>
  <si>
    <t>(03257) Landkreis Schaumburg</t>
  </si>
  <si>
    <t>(03351) Landkreis Celle</t>
  </si>
  <si>
    <t>(03352) Landkreis Cuxhaven</t>
  </si>
  <si>
    <t>(03353) Landkreis Harburg</t>
  </si>
  <si>
    <t>(03354) Landkreis Lüchow-Dannenberg</t>
  </si>
  <si>
    <t>(03355) Landkreis Lüneburg</t>
  </si>
  <si>
    <t>(03356) Landkreis Osterholz</t>
  </si>
  <si>
    <t>(03357) Landkreis Rotenburg (Wümme)</t>
  </si>
  <si>
    <t>(03358) Landkreis Heidekreis</t>
  </si>
  <si>
    <t>(03359) Landkreis Stade</t>
  </si>
  <si>
    <t>(03360) Landkreis Uelzen</t>
  </si>
  <si>
    <t>(03361) Landkreis Verden</t>
  </si>
  <si>
    <t>(03401) Kreisfreie Stadt Delmenhorst, Stadt</t>
  </si>
  <si>
    <t>(03402) Kreisfreie Stadt Emden, Stadt</t>
  </si>
  <si>
    <t>(03403) Kreisfreie Stadt Oldenburg (Oldenburg), Stadt</t>
  </si>
  <si>
    <t>(03404) Kreisfreie Stadt Osnabrück, Stadt</t>
  </si>
  <si>
    <t>(03405) Kreisfreie Stadt Wilhelmshaven, Stadt</t>
  </si>
  <si>
    <t>(03451) Landkreis Ammerland</t>
  </si>
  <si>
    <t>(03452) Landkreis Aurich</t>
  </si>
  <si>
    <t>(03453) Landkreis Cloppenburg</t>
  </si>
  <si>
    <t>(03454) Landkreis Emsland</t>
  </si>
  <si>
    <t>(03455) Landkreis Friesland</t>
  </si>
  <si>
    <t>(03456) Landkreis Grafschaft Bentheim</t>
  </si>
  <si>
    <t>(03457) Landkreis Leer</t>
  </si>
  <si>
    <t>(03458) Landkreis Oldenburg</t>
  </si>
  <si>
    <t>(03459) Landkreis Osnabrück</t>
  </si>
  <si>
    <t>(03460) Landkreis Vechta</t>
  </si>
  <si>
    <t>(03461) Landkreis Wesermarsch</t>
  </si>
  <si>
    <t>(03462) Landkreis Wittmund</t>
  </si>
  <si>
    <t>(04011) Kreisfreie Stadt Bremen, Stadt</t>
  </si>
  <si>
    <t>(04012) Kreisfreie Stadt Bremerhaven, Stadt</t>
  </si>
  <si>
    <t>(05111) Kreisfreie Stadt Düsseldorf, Stadt</t>
  </si>
  <si>
    <t>(05112) Kreisfreie Stadt Duisburg, Stadt</t>
  </si>
  <si>
    <t>(05113) Kreisfreie Stadt Essen, Stadt</t>
  </si>
  <si>
    <t>(05114) Kreisfreie Stadt Krefeld, Stadt</t>
  </si>
  <si>
    <t>(05116) Kreisfreie Stadt Mönchengladbach, Stadt</t>
  </si>
  <si>
    <t>(05117) Kreisfreie Stadt Mülheim an der Ruhr, Stadt</t>
  </si>
  <si>
    <t>(05119) Kreisfreie Stadt Oberhausen, Stadt</t>
  </si>
  <si>
    <t>(05120) Kreisfreie Stadt Remscheid, Stadt</t>
  </si>
  <si>
    <t>(05122) Kreisfreie Stadt Solingen, Klingenstadt</t>
  </si>
  <si>
    <t>(05124) Kreisfreie Stadt Wuppertal, Stadt</t>
  </si>
  <si>
    <t>(05154) Kreis Kleve</t>
  </si>
  <si>
    <t>(05158) Kreis Mettmann</t>
  </si>
  <si>
    <t>(05162) Kreis Rhein-Kreis Neuss</t>
  </si>
  <si>
    <t>(05166) Kreis Viersen</t>
  </si>
  <si>
    <t>(05170) Kreis Wesel</t>
  </si>
  <si>
    <t>(05314) Kreisfreie Stadt Bonn, Stadt</t>
  </si>
  <si>
    <t>(05315) Kreisfreie Stadt Köln, Stadt</t>
  </si>
  <si>
    <t>(05316) Kreisfreie Stadt Leverkusen, Stadt</t>
  </si>
  <si>
    <t>(05334) Kreis Städteregion Aachen</t>
  </si>
  <si>
    <t>(05358) Kreis Düren</t>
  </si>
  <si>
    <t>(05362) Kreis Rhein-Erft-Kreis</t>
  </si>
  <si>
    <t>(05366) Kreis Euskirchen</t>
  </si>
  <si>
    <t>(05370) Kreis Heinsberg</t>
  </si>
  <si>
    <t>(05374) Kreis Oberbergischer Kreis</t>
  </si>
  <si>
    <t>(05378) Kreis Rheinisch-Bergischer Kreis</t>
  </si>
  <si>
    <t>(05382) Kreis Rhein-Sieg-Kreis</t>
  </si>
  <si>
    <t>(05512) Kreisfreie Stadt Bottrop, Stadt</t>
  </si>
  <si>
    <t>(05513) Kreisfreie Stadt Gelsenkirchen, Stadt</t>
  </si>
  <si>
    <t>(05515) Kreisfreie Stadt Münster, Stadt</t>
  </si>
  <si>
    <t>(05554) Kreis Borken</t>
  </si>
  <si>
    <t>(05558) Kreis Coesfeld</t>
  </si>
  <si>
    <t>(05562) Kreis Recklinghausen</t>
  </si>
  <si>
    <t>(05566) Kreis Steinfurt</t>
  </si>
  <si>
    <t>(05570) Kreis Warendorf</t>
  </si>
  <si>
    <t>(05711) Kreisfreie Stadt Bielefeld, Stadt</t>
  </si>
  <si>
    <t>(05754) Kreis Gütersloh</t>
  </si>
  <si>
    <t>(05758) Kreis Herford</t>
  </si>
  <si>
    <t>(05762) Kreis Höxter</t>
  </si>
  <si>
    <t>(05766) Kreis Lippe</t>
  </si>
  <si>
    <t>(05770) Kreis Minden-Lübbecke</t>
  </si>
  <si>
    <t>(05774) Kreis Paderborn</t>
  </si>
  <si>
    <t>(05911) Kreisfreie Stadt Bochum, Stadt</t>
  </si>
  <si>
    <t>(05913) Kreisfreie Stadt Dortmund, Stadt</t>
  </si>
  <si>
    <t>(05914) Kreisfreie Stadt Hagen, Stadt der FernUniversität</t>
  </si>
  <si>
    <t>(05915) Kreisfreie Stadt Hamm, Stadt</t>
  </si>
  <si>
    <t>(05916) Kreisfreie Stadt Herne, Stadt</t>
  </si>
  <si>
    <t>(05954) Kreis Ennepe-Ruhr-Kreis</t>
  </si>
  <si>
    <t>(05958) Kreis Hochsauerlandkreis</t>
  </si>
  <si>
    <t>(05962) Kreis Märkischer Kreis</t>
  </si>
  <si>
    <t>(05966) Kreis Olpe</t>
  </si>
  <si>
    <t>(05970) Kreis Siegen-Wittgenstein</t>
  </si>
  <si>
    <t>(05974) Kreis Soest</t>
  </si>
  <si>
    <t>(05978) Kreis Unna</t>
  </si>
  <si>
    <t>(06411) Kreisfreie Stadt Darmstadt, Wissenschaftsstadt</t>
  </si>
  <si>
    <t>(06412) Kreisfreie Stadt Frankfurt am Main, Stadt</t>
  </si>
  <si>
    <t>(06413) Kreisfreie Stadt Offenbach am Main, Stadt</t>
  </si>
  <si>
    <t>(06414) Kreisfreie Stadt Wiesbaden, Landeshauptstadt</t>
  </si>
  <si>
    <t>(06431) Landkreis Bergstraße</t>
  </si>
  <si>
    <t>(06432) Landkreis Darmstadt-Dieburg</t>
  </si>
  <si>
    <t>(06433) Landkreis Groß-Gerau</t>
  </si>
  <si>
    <t>(06434) Landkreis Hochtaunuskreis</t>
  </si>
  <si>
    <t>(06435) Landkreis Main-Kinzig-Kreis</t>
  </si>
  <si>
    <t>(06436) Landkreis Main-Taunus-Kreis</t>
  </si>
  <si>
    <t>(06437) Landkreis Odenwaldkreis</t>
  </si>
  <si>
    <t>(06438) Landkreis Offenbach</t>
  </si>
  <si>
    <t>(06439) Landkreis Rheingau-Taunus-Kreis</t>
  </si>
  <si>
    <t>(06440) Landkreis Wetteraukreis</t>
  </si>
  <si>
    <t>(06531) Landkreis Gießen</t>
  </si>
  <si>
    <t>(06532) Landkreis Lahn-Dill-Kreis</t>
  </si>
  <si>
    <t>(06533) Landkreis Limburg-Weilburg</t>
  </si>
  <si>
    <t>(06534) Landkreis Marburg-Biedenkopf</t>
  </si>
  <si>
    <t>(06535) Landkreis Vogelsbergkreis</t>
  </si>
  <si>
    <t>(06611) Kreisfreie Stadt Kassel, documenta-Stadt</t>
  </si>
  <si>
    <t>(06631) Landkreis Fulda</t>
  </si>
  <si>
    <t>(06632) Landkreis Hersfeld-Rotenburg</t>
  </si>
  <si>
    <t>(06633) Landkreis Kassel</t>
  </si>
  <si>
    <t>(06634) Landkreis Schwalm-Eder-Kreis</t>
  </si>
  <si>
    <t>(06635) Landkreis Waldeck-Frankenberg</t>
  </si>
  <si>
    <t>(06636) Landkreis Werra-Meißner-Kreis</t>
  </si>
  <si>
    <t>(07111) Kreisfreie Stadt Koblenz, kreisfreie Stadt</t>
  </si>
  <si>
    <t>(07131) Landkreis Ahrweiler</t>
  </si>
  <si>
    <t>(07132) Landkreis Altenkirchen (Westerwald)</t>
  </si>
  <si>
    <t>(07133) Landkreis Bad Kreuznach</t>
  </si>
  <si>
    <t>(07134) Landkreis Birkenfeld</t>
  </si>
  <si>
    <t>(07135) Landkreis Cochem-Zell</t>
  </si>
  <si>
    <t>(07137) Landkreis Mayen-Koblenz</t>
  </si>
  <si>
    <t>(07138) Landkreis Neuwied</t>
  </si>
  <si>
    <t>(07140) Landkreis Rhein-Hunsrück-Kreis</t>
  </si>
  <si>
    <t>(07141) Landkreis Rhein-Lahn-Kreis</t>
  </si>
  <si>
    <t>(07143) Landkreis Westerwaldkreis</t>
  </si>
  <si>
    <t>(07211) Kreisfreie Stadt Trier, kreisfreie Stadt</t>
  </si>
  <si>
    <t>(07231) Landkreis Bernkastel-Wittlich</t>
  </si>
  <si>
    <t>(07232) Landkreis Eifelkreis Bitburg-Prüm</t>
  </si>
  <si>
    <t>(07233) Landkreis Vulkaneifel</t>
  </si>
  <si>
    <t>(07235) Landkreis Trier-Saarburg</t>
  </si>
  <si>
    <t>(07311) Kreisfreie Stadt Frankenthal (Pfalz), kreisfreie Stadt</t>
  </si>
  <si>
    <t>(07312) Kreisfreie Stadt Kaiserslautern, kreisfreie Stadt</t>
  </si>
  <si>
    <t>(07313) Kreisfreie Stadt Landau in der Pfalz, kreisfreie Stadt</t>
  </si>
  <si>
    <t>(07314) Kreisfreie Stadt Ludwigshafen am Rhein, kreisfreie Stadt</t>
  </si>
  <si>
    <t>(07315) Kreisfreie Stadt Mainz, kreisfreie Stadt</t>
  </si>
  <si>
    <t>(07316) Kreisfreie Stadt Neustadt an der Weinstraße, kreisfreie Stadt</t>
  </si>
  <si>
    <t>(07317) Kreisfreie Stadt Pirmasens, kreisfreie Stadt</t>
  </si>
  <si>
    <t>(07318) Kreisfreie Stadt Speyer, kreisfreie Stadt</t>
  </si>
  <si>
    <t>(07319) Kreisfreie Stadt Worms, kreisfreie Stadt</t>
  </si>
  <si>
    <t>(07320) Kreisfreie Stadt Zweibrücken, kreisfreie Stadt</t>
  </si>
  <si>
    <t>(07331) Landkreis Alzey-Worms</t>
  </si>
  <si>
    <t>(07332) Landkreis Bad Dürkheim</t>
  </si>
  <si>
    <t>(07333) Landkreis Donnersbergkreis</t>
  </si>
  <si>
    <t>(07334) Landkreis Germersheim</t>
  </si>
  <si>
    <t>(07335) Landkreis Kaiserslautern</t>
  </si>
  <si>
    <t>(07336) Landkreis Kusel</t>
  </si>
  <si>
    <t>(07337) Landkreis Südliche Weinstraße</t>
  </si>
  <si>
    <t>(07338) Landkreis Rhein-Pfalz-Kreis</t>
  </si>
  <si>
    <t>(07339) Landkreis Mainz-Bingen</t>
  </si>
  <si>
    <t>(07340) Landkreis Südwestpfalz</t>
  </si>
  <si>
    <t>(08111) Stadtkreis Stuttgart, Stadtkreis</t>
  </si>
  <si>
    <t>(08115) Landkreis Böblingen</t>
  </si>
  <si>
    <t>(08116) Landkreis Esslingen</t>
  </si>
  <si>
    <t>(08117) Landkreis Göppingen</t>
  </si>
  <si>
    <t>(08118) Landkreis Ludwigsburg</t>
  </si>
  <si>
    <t>(08119) Landkreis Rems-Murr-Kreis</t>
  </si>
  <si>
    <t>(08121) Stadtkreis Heilbronn, Stadtkreis</t>
  </si>
  <si>
    <t>(08125) Landkreis Heilbronn</t>
  </si>
  <si>
    <t>(08126) Landkreis Hohenlohekreis</t>
  </si>
  <si>
    <t>(08127) Landkreis Schwäbisch Hall</t>
  </si>
  <si>
    <t>(08128) Landkreis Main-Tauber-Kreis</t>
  </si>
  <si>
    <t>(08135) Landkreis Heidenheim</t>
  </si>
  <si>
    <t>(08136) Landkreis Ostalbkreis</t>
  </si>
  <si>
    <t>(08211) Stadtkreis Baden-Baden, Stadtkreis</t>
  </si>
  <si>
    <t>(08212) Stadtkreis Karlsruhe, Stadtkreis</t>
  </si>
  <si>
    <t>(08215) Landkreis Karlsruhe</t>
  </si>
  <si>
    <t>(08216) Landkreis Rastatt</t>
  </si>
  <si>
    <t>(08221) Stadtkreis Heidelberg, Stadtkreis</t>
  </si>
  <si>
    <t>(08222) Stadtkreis Mannheim, Stadtkreis</t>
  </si>
  <si>
    <t>(08225) Landkreis Neckar-Odenwald-Kreis</t>
  </si>
  <si>
    <t>(08226) Landkreis Rhein-Neckar-Kreis</t>
  </si>
  <si>
    <t>(08231) Stadtkreis Pforzheim, Stadtkreis</t>
  </si>
  <si>
    <t>(08235) Landkreis Calw</t>
  </si>
  <si>
    <t>(08236) Landkreis Enzkreis</t>
  </si>
  <si>
    <t>(08237) Landkreis Freudenstadt</t>
  </si>
  <si>
    <t>(08311) Stadtkreis Freiburg im Breisgau, Stadtkreis</t>
  </si>
  <si>
    <t>(08315) Landkreis Breisgau-Hochschwarzwald</t>
  </si>
  <si>
    <t>(08316) Landkreis Emmendingen</t>
  </si>
  <si>
    <t>(08317) Landkreis Ortenaukreis</t>
  </si>
  <si>
    <t>(08325) Landkreis Rottweil</t>
  </si>
  <si>
    <t>(08326) Landkreis Schwarzwald-Baar-Kreis</t>
  </si>
  <si>
    <t>(08327) Landkreis Tuttlingen</t>
  </si>
  <si>
    <t>(08335) Landkreis Konstanz</t>
  </si>
  <si>
    <t>(08336) Landkreis Lörrach</t>
  </si>
  <si>
    <t>(08337) Landkreis Waldshut</t>
  </si>
  <si>
    <t>(08415) Landkreis Reutlingen</t>
  </si>
  <si>
    <t>(08416) Landkreis Tübingen</t>
  </si>
  <si>
    <t>(08417) Landkreis Zollernalbkreis</t>
  </si>
  <si>
    <t>(08421) Stadtkreis Ulm, Stadtkreis</t>
  </si>
  <si>
    <t>(08425) Landkreis Alb-Donau-Kreis</t>
  </si>
  <si>
    <t>(08426) Landkreis Biberach</t>
  </si>
  <si>
    <t>(08435) Landkreis Bodenseekreis</t>
  </si>
  <si>
    <t>(08436) Landkreis Ravensburg</t>
  </si>
  <si>
    <t>(08437) Landkreis Sigmaringen</t>
  </si>
  <si>
    <t>(09161) Kreisfreie Stadt Ingolstadt</t>
  </si>
  <si>
    <t>(09162) Kreisfreie Stadt München, Landeshauptstadt</t>
  </si>
  <si>
    <t>(09163) Kreisfreie Stadt Rosenheim</t>
  </si>
  <si>
    <t>(09171) Landkreis Altötting</t>
  </si>
  <si>
    <t>(09172) Landkreis Berchtesgadener Land</t>
  </si>
  <si>
    <t>(09173) Landkreis Bad Tölz-Wolfratshausen</t>
  </si>
  <si>
    <t>(09174) Landkreis Dachau</t>
  </si>
  <si>
    <t>(09175) Landkreis Ebersberg</t>
  </si>
  <si>
    <t>(09176) Landkreis Eichstätt</t>
  </si>
  <si>
    <t>(09177) Landkreis Erding</t>
  </si>
  <si>
    <t>(09178) Landkreis Freising</t>
  </si>
  <si>
    <t>(09179) Landkreis Fürstenfeldbruck</t>
  </si>
  <si>
    <t>(09180) Landkreis Garmisch-Partenkirchen</t>
  </si>
  <si>
    <t>(09181) Landkreis Landsberg am Lech</t>
  </si>
  <si>
    <t>(09182) Landkreis Miesbach</t>
  </si>
  <si>
    <t>(09183) Landkreis Mühldorf a.Inn</t>
  </si>
  <si>
    <t>(09184) Landkreis München</t>
  </si>
  <si>
    <t>(09185) Landkreis Neuburg-Schrobenhausen</t>
  </si>
  <si>
    <t>(09186) Landkreis Pfaffenhofen a.d.Ilm</t>
  </si>
  <si>
    <t>(09187) Landkreis Rosenheim</t>
  </si>
  <si>
    <t>(09188) Landkreis Starnberg</t>
  </si>
  <si>
    <t>(09189) Landkreis Traunstein</t>
  </si>
  <si>
    <t>(09190) Landkreis Weilheim-Schongau</t>
  </si>
  <si>
    <t>(09261) Kreisfreie Stadt Landshut</t>
  </si>
  <si>
    <t>(09262) Kreisfreie Stadt Passau</t>
  </si>
  <si>
    <t>(09263) Kreisfreie Stadt Straubing</t>
  </si>
  <si>
    <t>(09271) Landkreis Deggendorf</t>
  </si>
  <si>
    <t>(09272) Landkreis Freyung-Grafenau</t>
  </si>
  <si>
    <t>(09273) Landkreis Kelheim</t>
  </si>
  <si>
    <t>(09274) Landkreis Landshut</t>
  </si>
  <si>
    <t>(09275) Landkreis Passau</t>
  </si>
  <si>
    <t>(09276) Landkreis Regen</t>
  </si>
  <si>
    <t>(09277) Landkreis Rottal-Inn</t>
  </si>
  <si>
    <t>(09278) Landkreis Straubing-Bogen</t>
  </si>
  <si>
    <t>(09279) Landkreis Dingolfing-Landau</t>
  </si>
  <si>
    <t>(09361) Kreisfreie Stadt Amberg</t>
  </si>
  <si>
    <t>(09362) Kreisfreie Stadt Regensburg</t>
  </si>
  <si>
    <t>(09363) Kreisfreie Stadt Weiden i.d.OPf.</t>
  </si>
  <si>
    <t>(09371) Landkreis Amberg-Sulzbach</t>
  </si>
  <si>
    <t>(09372) Landkreis Cham</t>
  </si>
  <si>
    <t>(09373) Landkreis Neumarkt i.d.OPf.</t>
  </si>
  <si>
    <t>(09374) Landkreis Neustadt a.d.Waldnaab</t>
  </si>
  <si>
    <t>(09375) Landkreis Regensburg</t>
  </si>
  <si>
    <t>(09376) Landkreis Schwandorf</t>
  </si>
  <si>
    <t>(09377) Landkreis Tirschenreuth</t>
  </si>
  <si>
    <t>(09461) Kreisfreie Stadt Bamberg</t>
  </si>
  <si>
    <t>(09462) Kreisfreie Stadt Bayreuth</t>
  </si>
  <si>
    <t>(09463) Kreisfreie Stadt Coburg</t>
  </si>
  <si>
    <t>(09464) Kreisfreie Stadt Hof</t>
  </si>
  <si>
    <t>(09471) Landkreis Bamberg</t>
  </si>
  <si>
    <t>(09472) Landkreis Bayreuth</t>
  </si>
  <si>
    <t>(09473) Landkreis Coburg</t>
  </si>
  <si>
    <t>(09474) Landkreis Forchheim</t>
  </si>
  <si>
    <t>(09475) Landkreis Hof</t>
  </si>
  <si>
    <t>(09476) Landkreis Kronach</t>
  </si>
  <si>
    <t>(09477) Landkreis Kulmbach</t>
  </si>
  <si>
    <t>(09478) Landkreis Lichtenfels</t>
  </si>
  <si>
    <t>(09479) Landkreis Wunsiedel i.Fichtelgebirge</t>
  </si>
  <si>
    <t>(09561) Kreisfreie Stadt Ansbach</t>
  </si>
  <si>
    <t>(09562) Kreisfreie Stadt Erlangen</t>
  </si>
  <si>
    <t>(09563) Kreisfreie Stadt Fürth</t>
  </si>
  <si>
    <t>(09564) Kreisfreie Stadt Nürnberg</t>
  </si>
  <si>
    <t>(09565) Kreisfreie Stadt Schwabach</t>
  </si>
  <si>
    <t>(09571) Landkreis Ansbach</t>
  </si>
  <si>
    <t>(09572) Landkreis Erlangen-Höchstadt</t>
  </si>
  <si>
    <t>(09573) Landkreis Fürth</t>
  </si>
  <si>
    <t>(09574) Landkreis Nürnberger Land</t>
  </si>
  <si>
    <t>(09575) Landkreis Neustadt a.d.Aisch-Bad Windsheim</t>
  </si>
  <si>
    <t>(09576) Landkreis Roth</t>
  </si>
  <si>
    <t>(09577) Landkreis Weißenburg-Gunzenhausen</t>
  </si>
  <si>
    <t>(09661) Kreisfreie Stadt Aschaffenburg</t>
  </si>
  <si>
    <t>(09662) Kreisfreie Stadt Schweinfurt</t>
  </si>
  <si>
    <t>(09663) Kreisfreie Stadt Würzburg</t>
  </si>
  <si>
    <t>(09671) Landkreis Aschaffenburg</t>
  </si>
  <si>
    <t>(09672) Landkreis Bad Kissingen</t>
  </si>
  <si>
    <t>(09673) Landkreis Rhön-Grabfeld</t>
  </si>
  <si>
    <t>(09674) Landkreis Haßberge</t>
  </si>
  <si>
    <t>(09675) Landkreis Kitzingen</t>
  </si>
  <si>
    <t>(09676) Landkreis Miltenberg</t>
  </si>
  <si>
    <t>(09677) Landkreis Main-Spessart</t>
  </si>
  <si>
    <t>(09678) Landkreis Schweinfurt</t>
  </si>
  <si>
    <t>(09679) Landkreis Würzburg</t>
  </si>
  <si>
    <t>(09761) Kreisfreie Stadt Augsburg</t>
  </si>
  <si>
    <t>(09762) Kreisfreie Stadt Kaufbeuren</t>
  </si>
  <si>
    <t>(09763) Kreisfreie Stadt Kempten (Allgäu)</t>
  </si>
  <si>
    <t>(09764) Kreisfreie Stadt Memmingen</t>
  </si>
  <si>
    <t>(09771) Landkreis Aichach-Friedberg</t>
  </si>
  <si>
    <t>(09772) Landkreis Augsburg</t>
  </si>
  <si>
    <t>(09773) Landkreis Dillingen a.d.Donau</t>
  </si>
  <si>
    <t>(09774) Landkreis Günzburg</t>
  </si>
  <si>
    <t>(09775) Landkreis Neu-Ulm</t>
  </si>
  <si>
    <t>(09776) Landkreis Lindau (Bodensee)</t>
  </si>
  <si>
    <t>(09777) Landkreis Ostallgäu</t>
  </si>
  <si>
    <t>(09778) Landkreis Unterallgäu</t>
  </si>
  <si>
    <t>(09779) Landkreis Donau-Ries</t>
  </si>
  <si>
    <t>(09780) Landkreis Oberallgäu</t>
  </si>
  <si>
    <t>(10041) Regionalverband Regionalverband Saarbrücken</t>
  </si>
  <si>
    <t>(10042) Landkreis Merzig-Wadern</t>
  </si>
  <si>
    <t>(10043) Landkreis Neunkirchen</t>
  </si>
  <si>
    <t>(10044) Landkreis Saarlouis</t>
  </si>
  <si>
    <t>(10045) Landkreis Saarpfalz-Kreis</t>
  </si>
  <si>
    <t>(10046) Landkreis St. Wendel</t>
  </si>
  <si>
    <t>(11000) Kreisfreie Stadt Berlin, Stadt</t>
  </si>
  <si>
    <t>(12051) Kreisfreie Stadt Brandenburg an der Havel, Stadt</t>
  </si>
  <si>
    <t>(12052) Kreisfreie Stadt Cottbus, Stadt</t>
  </si>
  <si>
    <t>(12053) Kreisfreie Stadt Frankfurt (Oder), Stadt</t>
  </si>
  <si>
    <t>(12054) Kreisfreie Stadt Potsdam, Stadt</t>
  </si>
  <si>
    <t>(12060) Landkreis Barnim</t>
  </si>
  <si>
    <t>(12061) Landkreis Dahme-Spreewald</t>
  </si>
  <si>
    <t>(12062) Landkreis Elbe-Elster</t>
  </si>
  <si>
    <t>(12063) Landkreis Havelland</t>
  </si>
  <si>
    <t>(12064) Landkreis Märkisch-Oderland</t>
  </si>
  <si>
    <t>(12065) Landkreis Oberhavel</t>
  </si>
  <si>
    <t>(12066) Landkreis Oberspreewald-Lausitz</t>
  </si>
  <si>
    <t>(12067) Landkreis Oder-Spree</t>
  </si>
  <si>
    <t>(12068) Landkreis Ostprignitz-Ruppin</t>
  </si>
  <si>
    <t>(12069) Landkreis Potsdam-Mittelmark</t>
  </si>
  <si>
    <t>(12070) Landkreis Prignitz</t>
  </si>
  <si>
    <t>(12071) Landkreis Spree-Neiße</t>
  </si>
  <si>
    <t>(12072) Landkreis Teltow-Fläming</t>
  </si>
  <si>
    <t>(12073) Landkreis Uckermark</t>
  </si>
  <si>
    <t>(13003) Kreisfreie Stadt Rostock</t>
  </si>
  <si>
    <t>(13004) Kreisfreie Stadt Schwerin</t>
  </si>
  <si>
    <t>(13071) Landkreis Mecklenburgische Seenplatte</t>
  </si>
  <si>
    <t>(13072) Landkreis Landkreis Rostock</t>
  </si>
  <si>
    <t>(13073) Landkreis Vorpommern-Rügen</t>
  </si>
  <si>
    <t>(13074) Landkreis Nordwestmecklenburg</t>
  </si>
  <si>
    <t>(13075) Landkreis Vorpommern-Greifswald</t>
  </si>
  <si>
    <t>(13076) Landkreis Ludwigslust-Parchim</t>
  </si>
  <si>
    <t>(14511) Kreisfreie Stadt Chemnitz, Stadt</t>
  </si>
  <si>
    <t>(14521) Landkreis Erzgebirgskreis</t>
  </si>
  <si>
    <t>(14522) Landkreis Mittelsachsen</t>
  </si>
  <si>
    <t>(14523) Landkreis Vogtlandkreis</t>
  </si>
  <si>
    <t>(14524) Landkreis Zwickau</t>
  </si>
  <si>
    <t>(14612) Kreisfreie Stadt Dresden, Stadt</t>
  </si>
  <si>
    <t>(14625) Landkreis Bautzen</t>
  </si>
  <si>
    <t>(14626) Landkreis Görlitz</t>
  </si>
  <si>
    <t>(14627) Landkreis Meißen</t>
  </si>
  <si>
    <t>(14628) Landkreis Sächsische Schweiz-Osterzgebirge</t>
  </si>
  <si>
    <t>(14713) Kreisfreie Stadt Leipzig, Stadt</t>
  </si>
  <si>
    <t>(14729) Landkreis Leipzig</t>
  </si>
  <si>
    <t>(14730) Landkreis Nordsachsen</t>
  </si>
  <si>
    <t>(15001) Kreisfreie Stadt Dessau-Roßlau, Stadt</t>
  </si>
  <si>
    <t>(15002) Kreisfreie Stadt Halle (Saale), Stadt</t>
  </si>
  <si>
    <t>(15003) Kreisfreie Stadt Magdeburg, Landeshauptstadt</t>
  </si>
  <si>
    <t>(15081) Landkreis Altmarkkreis Salzwedel</t>
  </si>
  <si>
    <t>(15082) Landkreis Anhalt-Bitterfeld</t>
  </si>
  <si>
    <t>(15083) Landkreis Börde</t>
  </si>
  <si>
    <t>(15084) Landkreis Burgenlandkreis</t>
  </si>
  <si>
    <t>(15085) Landkreis Harz</t>
  </si>
  <si>
    <t>(15086) Landkreis Jerichower Land</t>
  </si>
  <si>
    <t>(15087) Landkreis Mansfeld-Südharz</t>
  </si>
  <si>
    <t>(15088) Landkreis Saalekreis</t>
  </si>
  <si>
    <t>(15089) Landkreis Salzlandkreis</t>
  </si>
  <si>
    <t>(15090) Landkreis Stendal</t>
  </si>
  <si>
    <t>(15091) Landkreis Wittenberg</t>
  </si>
  <si>
    <t>(16051) Kreisfreie Stadt Erfurt, Stadt</t>
  </si>
  <si>
    <t>(16052) Kreisfreie Stadt Gera, Stadt</t>
  </si>
  <si>
    <t>(16053) Kreisfreie Stadt Jena, Stadt</t>
  </si>
  <si>
    <t>(16054) Kreisfreie Stadt Suhl, Stadt</t>
  </si>
  <si>
    <t>(16055) Kreisfreie Stadt Weimar, Stadt</t>
  </si>
  <si>
    <t>(16061) Landkreis Eichsfeld</t>
  </si>
  <si>
    <t>(16062) Landkreis Nordhausen</t>
  </si>
  <si>
    <t>(16063) Landkreis Wartburgkreis</t>
  </si>
  <si>
    <t>(16064) Landkreis Unstrut-Hainich-Kreis</t>
  </si>
  <si>
    <t>(16065) Landkreis Kyffhäuserkreis</t>
  </si>
  <si>
    <t>(16066) Landkreis Schmalkalden-Meiningen</t>
  </si>
  <si>
    <t>(16067) Landkreis Gotha</t>
  </si>
  <si>
    <t>(16068) Landkreis Sömmerda</t>
  </si>
  <si>
    <t>(16069) Landkreis Hildburghausen</t>
  </si>
  <si>
    <t>(16070) Landkreis Ilm-Kreis</t>
  </si>
  <si>
    <t>(16071) Landkreis Weimarer Land</t>
  </si>
  <si>
    <t>(16072) Landkreis Sonneberg</t>
  </si>
  <si>
    <t>(16073) Landkreis Saalfeld-Rudolstadt</t>
  </si>
  <si>
    <t>(16074) Landkreis Saale-Holzland-Kreis</t>
  </si>
  <si>
    <t>(16075) Landkreis Saale-Orla-Kreis</t>
  </si>
  <si>
    <t>(16076) Landkreis Greiz</t>
  </si>
  <si>
    <t>(16077) Landkreis Altenburger Land</t>
  </si>
  <si>
    <t>Liste Bundesländer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</si>
  <si>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</si>
  <si>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</si>
  <si>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</si>
  <si>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</si>
  <si>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</si>
  <si>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</si>
  <si>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</si>
  <si>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</si>
  <si>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</si>
  <si>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</si>
  <si>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</si>
  <si>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</si>
  <si>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</si>
  <si>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</si>
  <si>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</si>
  <si>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</si>
  <si>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ID Marktabfrage 2024</t>
  </si>
  <si>
    <t>6616c3371165530fa679231d</t>
  </si>
  <si>
    <t>6616c3371165530fa679231f</t>
  </si>
  <si>
    <t>6616c3371165530fa6792320</t>
  </si>
  <si>
    <t>6616c3371165530fa6792321</t>
  </si>
  <si>
    <t>6616c3371165530fa6792322</t>
  </si>
  <si>
    <t>6616c3371165530fa6792323</t>
  </si>
  <si>
    <t>6616c3371165530fa6792324</t>
  </si>
  <si>
    <t>6616c3371165530fa6792325</t>
  </si>
  <si>
    <t>6616c3371165530fa6792326</t>
  </si>
  <si>
    <t>6616c3371165530fa6792327</t>
  </si>
  <si>
    <t>6616c3371165530fa6792329</t>
  </si>
  <si>
    <t>6616c3371165530fa679232a</t>
  </si>
  <si>
    <t>6616c3371165530fa679232b</t>
  </si>
  <si>
    <t>6616c3371165530fa679232c</t>
  </si>
  <si>
    <t>6616c3371165530fa6792330</t>
  </si>
  <si>
    <t>6616c3371165530fa6792331</t>
  </si>
  <si>
    <t>6616c3371165530fa6792333</t>
  </si>
  <si>
    <t>6616c3371165530fa6792334</t>
  </si>
  <si>
    <t>6616c3371165530fa6792335</t>
  </si>
  <si>
    <t>6616c3371165530fa6792336</t>
  </si>
  <si>
    <t>6616c3371165530fa6792337</t>
  </si>
  <si>
    <t>6616c3371165530fa6792338</t>
  </si>
  <si>
    <t>6616c3371165530fa6792339</t>
  </si>
  <si>
    <t>6616c3371165530fa679233a</t>
  </si>
  <si>
    <t>6616c3371165530fa679233b</t>
  </si>
  <si>
    <t>6616c3371165530fa679233c</t>
  </si>
  <si>
    <t>6616c3371165530fa679233d</t>
  </si>
  <si>
    <t>6616c3371165530fa679233e</t>
  </si>
  <si>
    <t>6616c3371165530fa679233f</t>
  </si>
  <si>
    <t>6616c3371165530fa6792340</t>
  </si>
  <si>
    <t>6616c3371165530fa6792341</t>
  </si>
  <si>
    <t>6616c3371165530fa6792342</t>
  </si>
  <si>
    <t>6616c3371165530fa6792343</t>
  </si>
  <si>
    <t>6616c3371165530fa6792344</t>
  </si>
  <si>
    <t>6616c3371165530fa6792345</t>
  </si>
  <si>
    <t>6616c3371165530fa6792346</t>
  </si>
  <si>
    <t>6616c3371165530fa6792347</t>
  </si>
  <si>
    <t>6616c3371165530fa6792348</t>
  </si>
  <si>
    <t>6616c3371165530fa6792349</t>
  </si>
  <si>
    <t>6616c3371165530fa679234a</t>
  </si>
  <si>
    <t>6616c3371165530fa679234b</t>
  </si>
  <si>
    <t>6616c3371165530fa679234c</t>
  </si>
  <si>
    <t>6616c3371165530fa679234d</t>
  </si>
  <si>
    <t>6616c3371165530fa679234e</t>
  </si>
  <si>
    <t>6616c3371165530fa679234f</t>
  </si>
  <si>
    <t>6616c3371165530fa6792350</t>
  </si>
  <si>
    <t>6616c3371165530fa6792351</t>
  </si>
  <si>
    <t>6616c3371165530fa6792354</t>
  </si>
  <si>
    <t>6616c3371165530fa6792355</t>
  </si>
  <si>
    <t>6616c3371165530fa6792356</t>
  </si>
  <si>
    <t>6616c3371165530fa6792357</t>
  </si>
  <si>
    <t>6616c3371165530fa6792358</t>
  </si>
  <si>
    <t>6616c3371165530fa6792359</t>
  </si>
  <si>
    <t>6616c3371165530fa679235a</t>
  </si>
  <si>
    <t>6616c3371165530fa679235b</t>
  </si>
  <si>
    <t>6616c3371165530fa679235c</t>
  </si>
  <si>
    <t>6616c3371165530fa679235d</t>
  </si>
  <si>
    <t>6616c3371165530fa679235e</t>
  </si>
  <si>
    <t>6616c3371165530fa679235f</t>
  </si>
  <si>
    <t>6616c3371165530fa6792360</t>
  </si>
  <si>
    <t>6616c3371165530fa6792361</t>
  </si>
  <si>
    <t>6616c3371165530fa6792362</t>
  </si>
  <si>
    <t>6616c3371165530fa6792363</t>
  </si>
  <si>
    <t>6616c3371165530fa6792364</t>
  </si>
  <si>
    <t>6616c3371165530fa6792365</t>
  </si>
  <si>
    <t>6616c3371165530fa6792366</t>
  </si>
  <si>
    <t>6616c3371165530fa6792367</t>
  </si>
  <si>
    <t>6616c3371165530fa6792368</t>
  </si>
  <si>
    <t>6616c3381165530fa6792369</t>
  </si>
  <si>
    <t>6616c3381165530fa679236a</t>
  </si>
  <si>
    <t>6616c3381165530fa679236b</t>
  </si>
  <si>
    <t>6616c3381165530fa679236c</t>
  </si>
  <si>
    <t>6616c3381165530fa679236d</t>
  </si>
  <si>
    <t>6616c3381165530fa679236e</t>
  </si>
  <si>
    <t>6616c3381165530fa679236f</t>
  </si>
  <si>
    <t>6616c3381165530fa6792370</t>
  </si>
  <si>
    <t>6616c3381165530fa6792371</t>
  </si>
  <si>
    <t>6616c3381165530fa6792372</t>
  </si>
  <si>
    <t>6616c3381165530fa6792373</t>
  </si>
  <si>
    <t>6616c3381165530fa6792374</t>
  </si>
  <si>
    <t>6616c3381165530fa6792375</t>
  </si>
  <si>
    <t>6616c3381165530fa6792376</t>
  </si>
  <si>
    <t>6616c3381165530fa6792377</t>
  </si>
  <si>
    <t>6616c3381165530fa6792378</t>
  </si>
  <si>
    <t>6616c3381165530fa6792379</t>
  </si>
  <si>
    <t>6616c3381165530fa679237a</t>
  </si>
  <si>
    <t>6616c3381165530fa679237b</t>
  </si>
  <si>
    <t>6616c3381165530fa679237c</t>
  </si>
  <si>
    <t>6616c3381165530fa679237d</t>
  </si>
  <si>
    <t>6616c3381165530fa679237e</t>
  </si>
  <si>
    <t>6616c3381165530fa679237f</t>
  </si>
  <si>
    <t>6616c3381165530fa6792380</t>
  </si>
  <si>
    <t>6616c3381165530fa6792381</t>
  </si>
  <si>
    <t>6616c3381165530fa6792382</t>
  </si>
  <si>
    <t>6616c3381165530fa6792383</t>
  </si>
  <si>
    <t>6616c3381165530fa6792384</t>
  </si>
  <si>
    <t>6616c3381165530fa6792385</t>
  </si>
  <si>
    <t>6616c3381165530fa6792386</t>
  </si>
  <si>
    <t>6616c3381165530fa6792387</t>
  </si>
  <si>
    <t>6616c3381165530fa6792388</t>
  </si>
  <si>
    <t>6616c3381165530fa6792389</t>
  </si>
  <si>
    <t>6616c3381165530fa679238a</t>
  </si>
  <si>
    <t>6616c3381165530fa679238b</t>
  </si>
  <si>
    <t>6616c3381165530fa679238c</t>
  </si>
  <si>
    <t>6616c3381165530fa679238d</t>
  </si>
  <si>
    <t>6616c3381165530fa679238e</t>
  </si>
  <si>
    <t>6616c3381165530fa679238f</t>
  </si>
  <si>
    <t>6616c3381165530fa6792390</t>
  </si>
  <si>
    <t>6616c3381165530fa6792391</t>
  </si>
  <si>
    <t>6616c3381165530fa6792392</t>
  </si>
  <si>
    <t>6616c3381165530fa6792393</t>
  </si>
  <si>
    <t>6616c3381165530fa6792394</t>
  </si>
  <si>
    <t>6616c3381165530fa6792395</t>
  </si>
  <si>
    <t>6616c3381165530fa6792396</t>
  </si>
  <si>
    <t>6616c3381165530fa6792397</t>
  </si>
  <si>
    <t>6616c3381165530fa6792398</t>
  </si>
  <si>
    <t>6616c3381165530fa6792399</t>
  </si>
  <si>
    <t>6616c3381165530fa679239a</t>
  </si>
  <si>
    <t>6616c3381165530fa679239b</t>
  </si>
  <si>
    <t>6616c3381165530fa679239c</t>
  </si>
  <si>
    <t>6616c3381165530fa679239d</t>
  </si>
  <si>
    <t>6616c3381165530fa679239e</t>
  </si>
  <si>
    <t>6616c3381165530fa679239f</t>
  </si>
  <si>
    <t>6616c3381165530fa67923a0</t>
  </si>
  <si>
    <t>6616c3381165530fa67923a1</t>
  </si>
  <si>
    <t>6616c3381165530fa67923a2</t>
  </si>
  <si>
    <t>6616c3381165530fa67923a3</t>
  </si>
  <si>
    <t>6616c3381165530fa67923a4</t>
  </si>
  <si>
    <t>6616c3381165530fa67923a5</t>
  </si>
  <si>
    <t>6616c3381165530fa67923a6</t>
  </si>
  <si>
    <t>6616c3381165530fa67923a7</t>
  </si>
  <si>
    <t>6616c3381165530fa67923a8</t>
  </si>
  <si>
    <t>6616c3381165530fa67923a9</t>
  </si>
  <si>
    <t>6616c3381165530fa67923aa</t>
  </si>
  <si>
    <t>6616c3381165530fa67923ab</t>
  </si>
  <si>
    <t>6616c3381165530fa67923ac</t>
  </si>
  <si>
    <t>6616c3381165530fa67923ad</t>
  </si>
  <si>
    <t>6616c3381165530fa67923ae</t>
  </si>
  <si>
    <t>6616c3381165530fa67923af</t>
  </si>
  <si>
    <t>6616c3381165530fa67923b0</t>
  </si>
  <si>
    <t>6616c3381165530fa67923b1</t>
  </si>
  <si>
    <t>6616c3381165530fa67923b2</t>
  </si>
  <si>
    <t>6616c3381165530fa67923b3</t>
  </si>
  <si>
    <t>6616c3381165530fa67923b4</t>
  </si>
  <si>
    <t>6616c3381165530fa67923b5</t>
  </si>
  <si>
    <t>6616c3381165530fa67923b6</t>
  </si>
  <si>
    <t>6616c3381165530fa67923b7</t>
  </si>
  <si>
    <t>6616c3381165530fa67923b8</t>
  </si>
  <si>
    <t>6616c3381165530fa67923b9</t>
  </si>
  <si>
    <t>6616c3381165530fa67923ba</t>
  </si>
  <si>
    <t>6616c3381165530fa67923bb</t>
  </si>
  <si>
    <t>6616c3381165530fa67923bc</t>
  </si>
  <si>
    <t>6616c3381165530fa67923bd</t>
  </si>
  <si>
    <t>6616c3381165530fa67923be</t>
  </si>
  <si>
    <t>6616c3381165530fa67923bf</t>
  </si>
  <si>
    <t>6616c3381165530fa67923c0</t>
  </si>
  <si>
    <t>6616c3381165530fa67923c4</t>
  </si>
  <si>
    <t>6616c3381165530fa67923c5</t>
  </si>
  <si>
    <t>6616c3381165530fa67923c6</t>
  </si>
  <si>
    <t>6616c3381165530fa67923c7</t>
  </si>
  <si>
    <t>6616c3381165530fa67923c8</t>
  </si>
  <si>
    <t>6616c3381165530fa67923c9</t>
  </si>
  <si>
    <t>6616c3381165530fa67923ca</t>
  </si>
  <si>
    <t>6616c3381165530fa67923cb</t>
  </si>
  <si>
    <t>6616c3381165530fa67923cc</t>
  </si>
  <si>
    <t>6616c3381165530fa67923cd</t>
  </si>
  <si>
    <t>6616c3381165530fa67923ce</t>
  </si>
  <si>
    <t>6616c3381165530fa67923cf</t>
  </si>
  <si>
    <t>6616c3381165530fa67923d0</t>
  </si>
  <si>
    <t>6616c3381165530fa67923d1</t>
  </si>
  <si>
    <t>6616c3381165530fa67923d2</t>
  </si>
  <si>
    <t>6616c3381165530fa67923d3</t>
  </si>
  <si>
    <t>6616c3381165530fa67923d4</t>
  </si>
  <si>
    <t>6616c3381165530fa67923d5</t>
  </si>
  <si>
    <t>6616c3381165530fa67923d6</t>
  </si>
  <si>
    <t>6616c3381165530fa67923d7</t>
  </si>
  <si>
    <t>6616c3381165530fa67923d8</t>
  </si>
  <si>
    <t>6616c3381165530fa67923d9</t>
  </si>
  <si>
    <t>6616c3381165530fa67923da</t>
  </si>
  <si>
    <t>6616c3381165530fa67923db</t>
  </si>
  <si>
    <t>6616c3381165530fa67923dc</t>
  </si>
  <si>
    <t>6616c3381165530fa67923dd</t>
  </si>
  <si>
    <t>6616c3381165530fa67923de</t>
  </si>
  <si>
    <t>6616c3381165530fa67923df</t>
  </si>
  <si>
    <t>6616c3381165530fa67923e0</t>
  </si>
  <si>
    <t>6616c3381165530fa67923e1</t>
  </si>
  <si>
    <t>6616c3381165530fa67923e2</t>
  </si>
  <si>
    <t>6616c3381165530fa67923e3</t>
  </si>
  <si>
    <t>6616c3381165530fa67923e4</t>
  </si>
  <si>
    <t>6616c3381165530fa67923e5</t>
  </si>
  <si>
    <t>6616c3381165530fa67923e6</t>
  </si>
  <si>
    <t>6616c3381165530fa67923e7</t>
  </si>
  <si>
    <t>6616c3381165530fa67923e8</t>
  </si>
  <si>
    <t>6616c3381165530fa67923e9</t>
  </si>
  <si>
    <t>6616c3381165530fa67923ea</t>
  </si>
  <si>
    <t>6616c3381165530fa67923eb</t>
  </si>
  <si>
    <t>6616c3381165530fa67923ec</t>
  </si>
  <si>
    <t>6616c3381165530fa67923ed</t>
  </si>
  <si>
    <t>6616c3381165530fa67923ee</t>
  </si>
  <si>
    <t>6616c3381165530fa67923f1</t>
  </si>
  <si>
    <t>6616c3381165530fa67923f3</t>
  </si>
  <si>
    <t>6616c3381165530fa67923f4</t>
  </si>
  <si>
    <t>6616c3381165530fa67923f5</t>
  </si>
  <si>
    <t>6616c3381165530fa67923f6</t>
  </si>
  <si>
    <t>6616c3381165530fa67923f7</t>
  </si>
  <si>
    <t>6616c3381165530fa67923f8</t>
  </si>
  <si>
    <t>6616c3381165530fa67923f9</t>
  </si>
  <si>
    <t>6616c3381165530fa67923fa</t>
  </si>
  <si>
    <t>6616c3381165530fa67923fb</t>
  </si>
  <si>
    <t>6616c3381165530fa67923fc</t>
  </si>
  <si>
    <t>6616c3381165530fa67923fd</t>
  </si>
  <si>
    <t>6616c3381165530fa67923fe</t>
  </si>
  <si>
    <t>6616c3381165530fa67923ff</t>
  </si>
  <si>
    <t>6616c3381165530fa6792400</t>
  </si>
  <si>
    <t>6616c3381165530fa6792401</t>
  </si>
  <si>
    <t>6616c3381165530fa6792402</t>
  </si>
  <si>
    <t>6616c3381165530fa6792403</t>
  </si>
  <si>
    <t>6616c3381165530fa6792404</t>
  </si>
  <si>
    <t>6616c3381165530fa6792405</t>
  </si>
  <si>
    <t>6616c3381165530fa6792406</t>
  </si>
  <si>
    <t>6616c3381165530fa6792407</t>
  </si>
  <si>
    <t>6616c3381165530fa6792408</t>
  </si>
  <si>
    <t>6616c3381165530fa6792409</t>
  </si>
  <si>
    <t>6616c3381165530fa679240a</t>
  </si>
  <si>
    <t>6616c3381165530fa679240b</t>
  </si>
  <si>
    <t>6616c3381165530fa679240c</t>
  </si>
  <si>
    <t>6616c3381165530fa679240d</t>
  </si>
  <si>
    <t>6616c3381165530fa679240e</t>
  </si>
  <si>
    <t>6616c3381165530fa679240f</t>
  </si>
  <si>
    <t>6616c3381165530fa6792410</t>
  </si>
  <si>
    <t>6616c3381165530fa6792411</t>
  </si>
  <si>
    <t>6616c3381165530fa6792412</t>
  </si>
  <si>
    <t>6616c3381165530fa6792413</t>
  </si>
  <si>
    <t>6616c3381165530fa6792414</t>
  </si>
  <si>
    <t>6616c3381165530fa6792415</t>
  </si>
  <si>
    <t>6616c3381165530fa6792416</t>
  </si>
  <si>
    <t>6616c3381165530fa6792417</t>
  </si>
  <si>
    <t>6616c3381165530fa6792418</t>
  </si>
  <si>
    <t>6616c3381165530fa6792419</t>
  </si>
  <si>
    <t>6616c3381165530fa679241a</t>
  </si>
  <si>
    <t>6616c3381165530fa679241b</t>
  </si>
  <si>
    <t>6616c3381165530fa679241c</t>
  </si>
  <si>
    <t>6616c3381165530fa679241e</t>
  </si>
  <si>
    <t>6616c3381165530fa679241f</t>
  </si>
  <si>
    <t>6616c3381165530fa6792420</t>
  </si>
  <si>
    <t>6616c3381165530fa6792421</t>
  </si>
  <si>
    <t>6616c3381165530fa6792422</t>
  </si>
  <si>
    <t>6616c3381165530fa6792423</t>
  </si>
  <si>
    <t>6616c3381165530fa6792424</t>
  </si>
  <si>
    <t>6616c3381165530fa6792425</t>
  </si>
  <si>
    <t>6616c3381165530fa6792426</t>
  </si>
  <si>
    <t>6616c3381165530fa6792427</t>
  </si>
  <si>
    <t>6616c3381165530fa6792428</t>
  </si>
  <si>
    <t>6616c3381165530fa6792429</t>
  </si>
  <si>
    <t>6616c3381165530fa679242a</t>
  </si>
  <si>
    <t>6616c3381165530fa679242b</t>
  </si>
  <si>
    <t>6616c3381165530fa679242c</t>
  </si>
  <si>
    <t>6616c3381165530fa679242d</t>
  </si>
  <si>
    <t>6616c3381165530fa679242e</t>
  </si>
  <si>
    <t>6616c3381165530fa679242f</t>
  </si>
  <si>
    <t>6616c3381165530fa6792430</t>
  </si>
  <si>
    <t>6616c3381165530fa6792431</t>
  </si>
  <si>
    <t>6616c3381165530fa6792432</t>
  </si>
  <si>
    <t>6616c3381165530fa6792433</t>
  </si>
  <si>
    <t>6616c3381165530fa6792434</t>
  </si>
  <si>
    <t>6616c3381165530fa6792435</t>
  </si>
  <si>
    <t>6616c3381165530fa6792436</t>
  </si>
  <si>
    <t>6616c3381165530fa6792437</t>
  </si>
  <si>
    <t>6616c3381165530fa6792438</t>
  </si>
  <si>
    <t>6616c3381165530fa6792439</t>
  </si>
  <si>
    <t>6616c3381165530fa679243a</t>
  </si>
  <si>
    <t>6616c3381165530fa679243b</t>
  </si>
  <si>
    <t>6616c3381165530fa679243c</t>
  </si>
  <si>
    <t>6616c3381165530fa679243d</t>
  </si>
  <si>
    <t>6616c3381165530fa679243e</t>
  </si>
  <si>
    <t>6616c3381165530fa679243f</t>
  </si>
  <si>
    <t>6616c3381165530fa6792440</t>
  </si>
  <si>
    <t>6616c3381165530fa6792441</t>
  </si>
  <si>
    <t>6616c3381165530fa6792442</t>
  </si>
  <si>
    <t>6616c3381165530fa6792443</t>
  </si>
  <si>
    <t>6616c3381165530fa6792444</t>
  </si>
  <si>
    <t>6616c3381165530fa6792445</t>
  </si>
  <si>
    <t>6616c3381165530fa6792446</t>
  </si>
  <si>
    <t>6616c3381165530fa6792447</t>
  </si>
  <si>
    <t>6616c3381165530fa6792448</t>
  </si>
  <si>
    <t>6616c3381165530fa6792449</t>
  </si>
  <si>
    <t>6616c3381165530fa679244a</t>
  </si>
  <si>
    <t>6616c3381165530fa679244b</t>
  </si>
  <si>
    <t>6616c3381165530fa679244c</t>
  </si>
  <si>
    <t>6616c3381165530fa679244d</t>
  </si>
  <si>
    <t>6616c3381165530fa679244e</t>
  </si>
  <si>
    <t>6616c3381165530fa679244f</t>
  </si>
  <si>
    <t>6616c3381165530fa6792450</t>
  </si>
  <si>
    <t>6616c3381165530fa6792451</t>
  </si>
  <si>
    <t>6616c3381165530fa6792452</t>
  </si>
  <si>
    <t>6616c3381165530fa6792453</t>
  </si>
  <si>
    <t>6616c3381165530fa6792454</t>
  </si>
  <si>
    <t>6616c3381165530fa6792455</t>
  </si>
  <si>
    <t>6616c3381165530fa6792456</t>
  </si>
  <si>
    <t>6616c3381165530fa6792457</t>
  </si>
  <si>
    <t>6616c3381165530fa6792458</t>
  </si>
  <si>
    <t>6616c3381165530fa6792459</t>
  </si>
  <si>
    <t>6616c3381165530fa679245a</t>
  </si>
  <si>
    <t>6616c3381165530fa679245b</t>
  </si>
  <si>
    <t>6616c3381165530fa679245c</t>
  </si>
  <si>
    <t>6616c3381165530fa679245d</t>
  </si>
  <si>
    <t>6616c3381165530fa679245e</t>
  </si>
  <si>
    <t>6616c3381165530fa679245f</t>
  </si>
  <si>
    <t>6616c3381165530fa6792460</t>
  </si>
  <si>
    <t>6616c3381165530fa6792461</t>
  </si>
  <si>
    <t>6616c3381165530fa6792462</t>
  </si>
  <si>
    <t>6616c3381165530fa6792463</t>
  </si>
  <si>
    <t>6616c3381165530fa6792464</t>
  </si>
  <si>
    <t>6616c3381165530fa6792465</t>
  </si>
  <si>
    <t>6616c3381165530fa6792466</t>
  </si>
  <si>
    <t>6616c3381165530fa6792467</t>
  </si>
  <si>
    <t>6616c3381165530fa6792468</t>
  </si>
  <si>
    <t>6616c3381165530fa6792469</t>
  </si>
  <si>
    <t>6616c3381165530fa679246a</t>
  </si>
  <si>
    <t>6616c3381165530fa679246c</t>
  </si>
  <si>
    <t>6616c3381165530fa679246d</t>
  </si>
  <si>
    <t>6616c3381165530fa679246e</t>
  </si>
  <si>
    <t>6616c3381165530fa679246f</t>
  </si>
  <si>
    <t>6616c3381165530fa6792470</t>
  </si>
  <si>
    <t>6616c3381165530fa6792472</t>
  </si>
  <si>
    <t>6616c3381165530fa6792473</t>
  </si>
  <si>
    <t>6616c3381165530fa6792475</t>
  </si>
  <si>
    <t>6616c3381165530fa6792476</t>
  </si>
  <si>
    <t>6616c3381165530fa679247f</t>
  </si>
  <si>
    <t>6616c3381165530fa6792484</t>
  </si>
  <si>
    <t>6616c3381165530fa6792485</t>
  </si>
  <si>
    <t>6616c3381165530fa6792486</t>
  </si>
  <si>
    <t>6616c3381165530fa6792487</t>
  </si>
  <si>
    <t>6616c3381165530fa6792488</t>
  </si>
  <si>
    <t>6616c3381165530fa6792489</t>
  </si>
  <si>
    <t>6616c3381165530fa679248a</t>
  </si>
  <si>
    <t>6616c3381165530fa679248c</t>
  </si>
  <si>
    <t>6616c3381165530fa679248d</t>
  </si>
  <si>
    <t>6616c3381165530fa679248e</t>
  </si>
  <si>
    <t>6616c3381165530fa679248f</t>
  </si>
  <si>
    <t>6616c3381165530fa6792490</t>
  </si>
  <si>
    <t>6616c3381165530fa6792491</t>
  </si>
  <si>
    <t>6616c3381165530fa6792492</t>
  </si>
  <si>
    <t>6616c3381165530fa6792493</t>
  </si>
  <si>
    <t>6616c3381165530fa6792494</t>
  </si>
  <si>
    <t>6616c3381165530fa6792495</t>
  </si>
  <si>
    <t>6616c3381165530fa6792496</t>
  </si>
  <si>
    <t>6616c3381165530fa6792497</t>
  </si>
  <si>
    <t>6616c3381165530fa6792498</t>
  </si>
  <si>
    <t>6616c3381165530fa6792499</t>
  </si>
  <si>
    <t>6616c3381165530fa679249a</t>
  </si>
  <si>
    <t>6616c3381165530fa679249b</t>
  </si>
  <si>
    <t>6616c3381165530fa679249c</t>
  </si>
  <si>
    <t>6616c3381165530fa679249d</t>
  </si>
  <si>
    <t>6616c3381165530fa679249e</t>
  </si>
  <si>
    <t>6616c3381165530fa679249f</t>
  </si>
  <si>
    <t>6616c3381165530fa67924a0</t>
  </si>
  <si>
    <t>6616c3381165530fa67924a1</t>
  </si>
  <si>
    <t>6616c3381165530fa67924a2</t>
  </si>
  <si>
    <t>6616c3381165530fa67924a3</t>
  </si>
  <si>
    <t>6616c3381165530fa67924a4</t>
  </si>
  <si>
    <t>6616c3381165530fa67924a5</t>
  </si>
  <si>
    <t>6616c3381165530fa67924a6</t>
  </si>
  <si>
    <t>6616c3381165530fa67924a7</t>
  </si>
  <si>
    <t>6616c3381165530fa67924a8</t>
  </si>
  <si>
    <t>6616c3381165530fa67924a9</t>
  </si>
  <si>
    <t>6616c3381165530fa67924aa</t>
  </si>
  <si>
    <t>6616c3381165530fa67924ab</t>
  </si>
  <si>
    <t>6616c3381165530fa67924ac</t>
  </si>
  <si>
    <t>6616c3381165530fa67924ad</t>
  </si>
  <si>
    <t>6616c3381165530fa67924ae</t>
  </si>
  <si>
    <t>6616c3381165530fa67924af</t>
  </si>
  <si>
    <t>6616c3381165530fa67924b0</t>
  </si>
  <si>
    <t>6616c3381165530fa67924b1</t>
  </si>
  <si>
    <t>6616c3381165530fa67924b2</t>
  </si>
  <si>
    <t>6616c3381165530fa67924b3</t>
  </si>
  <si>
    <t>6616c3381165530fa67924b4</t>
  </si>
  <si>
    <t>6616c3381165530fa67924b5</t>
  </si>
  <si>
    <t>6616c3381165530fa67924b6</t>
  </si>
  <si>
    <t>6616c3381165530fa67924b7</t>
  </si>
  <si>
    <t>6616c3381165530fa67924b8</t>
  </si>
  <si>
    <t>6616c3381165530fa67924b9</t>
  </si>
  <si>
    <t>6616c3381165530fa67924ba</t>
  </si>
  <si>
    <t>6616c3381165530fa67924bb</t>
  </si>
  <si>
    <t>6616c3381165530fa67924bc</t>
  </si>
  <si>
    <t>6616c3381165530fa67924bd</t>
  </si>
  <si>
    <t>6616c3381165530fa67924be</t>
  </si>
  <si>
    <t>6616c3381165530fa67924bf</t>
  </si>
  <si>
    <t>6616c3381165530fa67924c0</t>
  </si>
  <si>
    <t>6616c3381165530fa67924c1</t>
  </si>
  <si>
    <t>6616c3381165530fa67924c2</t>
  </si>
  <si>
    <t>6616c3381165530fa67924c3</t>
  </si>
  <si>
    <t>6616c3381165530fa67924c4</t>
  </si>
  <si>
    <t>6616c3381165530fa67924c5</t>
  </si>
  <si>
    <t>6616c3381165530fa67924c6</t>
  </si>
  <si>
    <t>6616c3381165530fa67924c7</t>
  </si>
  <si>
    <t>6616c3381165530fa67924c8</t>
  </si>
  <si>
    <t>6616c3381165530fa67924ca</t>
  </si>
  <si>
    <t>6616c3381165530fa67924cb</t>
  </si>
  <si>
    <t>6616c3381165530fa67924cc</t>
  </si>
  <si>
    <t>6616c3381165530fa67924cd</t>
  </si>
  <si>
    <t>6616c3381165530fa67924ce</t>
  </si>
  <si>
    <t>6616c3381165530fa67924cf</t>
  </si>
  <si>
    <t>6616c3381165530fa67924d0</t>
  </si>
  <si>
    <t>6616c3381165530fa67924d1</t>
  </si>
  <si>
    <t>6616c3381165530fa67924d2</t>
  </si>
  <si>
    <t>6616c3381165530fa67924d3</t>
  </si>
  <si>
    <t>6616c3381165530fa67924d4</t>
  </si>
  <si>
    <t>6616c3381165530fa67924d5</t>
  </si>
  <si>
    <t>6616c3381165530fa67924d6</t>
  </si>
  <si>
    <t>6616c3381165530fa67924d7</t>
  </si>
  <si>
    <t>6616c3381165530fa67924d8</t>
  </si>
  <si>
    <t>6616c3381165530fa67924d9</t>
  </si>
  <si>
    <t>6616c3381165530fa67924da</t>
  </si>
  <si>
    <t>6616c3381165530fa67924db</t>
  </si>
  <si>
    <t>6616c3381165530fa67924dc</t>
  </si>
  <si>
    <t>6616c3381165530fa67924dd</t>
  </si>
  <si>
    <t>6616c3381165530fa67924de</t>
  </si>
  <si>
    <t>6616c3381165530fa67924df</t>
  </si>
  <si>
    <t>6616c3381165530fa67924e0</t>
  </si>
  <si>
    <t>6616c3381165530fa67924e1</t>
  </si>
  <si>
    <t>6616c3381165530fa67924e2</t>
  </si>
  <si>
    <t>6616c3381165530fa67924e3</t>
  </si>
  <si>
    <t>6616c3381165530fa67924e4</t>
  </si>
  <si>
    <t>6616c3381165530fa67924e5</t>
  </si>
  <si>
    <t>6616c3381165530fa67924e6</t>
  </si>
  <si>
    <t>6616c3381165530fa67924e7</t>
  </si>
  <si>
    <t>6616c3381165530fa67924e8</t>
  </si>
  <si>
    <t>6616c3381165530fa67924ea</t>
  </si>
  <si>
    <t>6616c3381165530fa67924eb</t>
  </si>
  <si>
    <t>6616c3381165530fa67924ec</t>
  </si>
  <si>
    <t>6616c3381165530fa67924ed</t>
  </si>
  <si>
    <t>6616c3381165530fa67924ef</t>
  </si>
  <si>
    <t>6616c3381165530fa67924f0</t>
  </si>
  <si>
    <t>6616c3381165530fa67924f1</t>
  </si>
  <si>
    <t>6616c3381165530fa67924f2</t>
  </si>
  <si>
    <t>6616c3381165530fa67924f3</t>
  </si>
  <si>
    <t>6616c3381165530fa67924f4</t>
  </si>
  <si>
    <t>6616c3381165530fa67924f5</t>
  </si>
  <si>
    <t>6616c3381165530fa67924f6</t>
  </si>
  <si>
    <t>6616c3381165530fa67924f7</t>
  </si>
  <si>
    <t>6616c3381165530fa67924f8</t>
  </si>
  <si>
    <t>6616c3381165530fa67924f9</t>
  </si>
  <si>
    <t>6616c3381165530fa67924fa</t>
  </si>
  <si>
    <t>6616c3381165530fa67924fb</t>
  </si>
  <si>
    <t>6616c3381165530fa67924fc</t>
  </si>
  <si>
    <t>6616c3381165530fa67924fd</t>
  </si>
  <si>
    <t>6616c3381165530fa67924fe</t>
  </si>
  <si>
    <t>6616c3381165530fa67924ff</t>
  </si>
  <si>
    <t>6616c3381165530fa6792500</t>
  </si>
  <si>
    <t>6616c3381165530fa6792501</t>
  </si>
  <si>
    <t>6616c3381165530fa6792502</t>
  </si>
  <si>
    <t>6616c3381165530fa6792503</t>
  </si>
  <si>
    <t>6616c3381165530fa6792504</t>
  </si>
  <si>
    <t>6616c3381165530fa6792505</t>
  </si>
  <si>
    <t>6616c3381165530fa6792506</t>
  </si>
  <si>
    <t>6616c3381165530fa6792507</t>
  </si>
  <si>
    <t>6616c3381165530fa6792508</t>
  </si>
  <si>
    <t>6616c3381165530fa6792509</t>
  </si>
  <si>
    <t>6616c3381165530fa679250a</t>
  </si>
  <si>
    <t>6616c3381165530fa679250b</t>
  </si>
  <si>
    <t>6616c3381165530fa679250c</t>
  </si>
  <si>
    <t>6616c3381165530fa679250d</t>
  </si>
  <si>
    <t>6616c3381165530fa679250e</t>
  </si>
  <si>
    <t>6616c3381165530fa679250f</t>
  </si>
  <si>
    <t>6616c3381165530fa6792510</t>
  </si>
  <si>
    <t>6616c3381165530fa6792511</t>
  </si>
  <si>
    <t>6616c3381165530fa6792512</t>
  </si>
  <si>
    <t>6616c3381165530fa6792513</t>
  </si>
  <si>
    <t>6616c3381165530fa6792515</t>
  </si>
  <si>
    <t>6616c3381165530fa6792516</t>
  </si>
  <si>
    <t>6616c3381165530fa6792517</t>
  </si>
  <si>
    <t>6616c3381165530fa6792518</t>
  </si>
  <si>
    <t>6616c3381165530fa6792519</t>
  </si>
  <si>
    <t>6616c3381165530fa679251a</t>
  </si>
  <si>
    <t>6616c3381165530fa679251b</t>
  </si>
  <si>
    <t>6616c3381165530fa679251c</t>
  </si>
  <si>
    <t>6616c3381165530fa679251d</t>
  </si>
  <si>
    <t>6616c3381165530fa679251e</t>
  </si>
  <si>
    <t>6616c3381165530fa679251f</t>
  </si>
  <si>
    <t>6616c3381165530fa6792520</t>
  </si>
  <si>
    <t>6616c3381165530fa6792521</t>
  </si>
  <si>
    <t>6616c3381165530fa6792522</t>
  </si>
  <si>
    <t>6616c3381165530fa6792523</t>
  </si>
  <si>
    <t>6616c3381165530fa6792524</t>
  </si>
  <si>
    <t>6616c3381165530fa6792525</t>
  </si>
  <si>
    <t>6616c3381165530fa6792526</t>
  </si>
  <si>
    <t>6616c3381165530fa6792527</t>
  </si>
  <si>
    <t>6616c3381165530fa6792528</t>
  </si>
  <si>
    <t>6616c3381165530fa6792529</t>
  </si>
  <si>
    <t>6616c3381165530fa679252a</t>
  </si>
  <si>
    <t>6616c3381165530fa679252b</t>
  </si>
  <si>
    <t>6616c3381165530fa679252c</t>
  </si>
  <si>
    <t>6616c3381165530fa679252d</t>
  </si>
  <si>
    <t>6616c3381165530fa679252e</t>
  </si>
  <si>
    <t>6616c3381165530fa679252f</t>
  </si>
  <si>
    <t>6616c3381165530fa6792530</t>
  </si>
  <si>
    <t>6616c3381165530fa6792531</t>
  </si>
  <si>
    <t>6616c3381165530fa6792532</t>
  </si>
  <si>
    <t>6616c3381165530fa6792533</t>
  </si>
  <si>
    <t>6616c3381165530fa6792534</t>
  </si>
  <si>
    <t>6616c3381165530fa6792535</t>
  </si>
  <si>
    <t>6616c3381165530fa6792536</t>
  </si>
  <si>
    <t>6616c3381165530fa6792537</t>
  </si>
  <si>
    <t>6616c3381165530fa6792539</t>
  </si>
  <si>
    <t>6616c3381165530fa679253a</t>
  </si>
  <si>
    <t>6616c3381165530fa679253b</t>
  </si>
  <si>
    <t>6616c3381165530fa679253c</t>
  </si>
  <si>
    <t>6616c3381165530fa679253d</t>
  </si>
  <si>
    <t>6616c3381165530fa679253e</t>
  </si>
  <si>
    <t>6616c3381165530fa679253f</t>
  </si>
  <si>
    <t>6616c3381165530fa6792540</t>
  </si>
  <si>
    <t>6616c3381165530fa6792541</t>
  </si>
  <si>
    <t>6616c3381165530fa6792542</t>
  </si>
  <si>
    <t>6616c3381165530fa6792543</t>
  </si>
  <si>
    <t>6616c3381165530fa6792544</t>
  </si>
  <si>
    <t>6616c3381165530fa6792545</t>
  </si>
  <si>
    <t>6616c3381165530fa6792546</t>
  </si>
  <si>
    <t>6616c3381165530fa6792547</t>
  </si>
  <si>
    <t>6616c3381165530fa6792548</t>
  </si>
  <si>
    <t>6616c3381165530fa6792549</t>
  </si>
  <si>
    <t>6616c3381165530fa679254a</t>
  </si>
  <si>
    <t>6616c3381165530fa679254b</t>
  </si>
  <si>
    <t>6616c3381165530fa679254c</t>
  </si>
  <si>
    <t>6616c3381165530fa679254d</t>
  </si>
  <si>
    <t>6616c3381165530fa679254e</t>
  </si>
  <si>
    <t>6616c3381165530fa679254f</t>
  </si>
  <si>
    <t>6616c3381165530fa6792550</t>
  </si>
  <si>
    <t>6616c3381165530fa6792551</t>
  </si>
  <si>
    <t>6616c3381165530fa6792552</t>
  </si>
  <si>
    <t>6616c3381165530fa6792553</t>
  </si>
  <si>
    <t>6616c3381165530fa6792554</t>
  </si>
  <si>
    <t>6616c3381165530fa6792555</t>
  </si>
  <si>
    <t>6616c3381165530fa6792556</t>
  </si>
  <si>
    <t>6616c3381165530fa6792557</t>
  </si>
  <si>
    <t>6616c3381165530fa6792559</t>
  </si>
  <si>
    <t>6616c3381165530fa679255a</t>
  </si>
  <si>
    <t>6616c3381165530fa679255b</t>
  </si>
  <si>
    <t>6616c3381165530fa679255c</t>
  </si>
  <si>
    <t>6616c3381165530fa679255d</t>
  </si>
  <si>
    <t>6616c3381165530fa679255e</t>
  </si>
  <si>
    <t>6616c3381165530fa679255f</t>
  </si>
  <si>
    <t>6616c3381165530fa6792560</t>
  </si>
  <si>
    <t>6616c3381165530fa6792561</t>
  </si>
  <si>
    <t>6616c3381165530fa6792562</t>
  </si>
  <si>
    <t>6616c3381165530fa6792563</t>
  </si>
  <si>
    <t>6616c3381165530fa6792564</t>
  </si>
  <si>
    <t>6616c3381165530fa6792566</t>
  </si>
  <si>
    <t>6616c3381165530fa6792567</t>
  </si>
  <si>
    <t>6616c3381165530fa6792568</t>
  </si>
  <si>
    <t>6616c3381165530fa6792569</t>
  </si>
  <si>
    <t>6616c3381165530fa679256a</t>
  </si>
  <si>
    <t>6616c3381165530fa679256b</t>
  </si>
  <si>
    <t>6616c3381165530fa679256c</t>
  </si>
  <si>
    <t>6616c3381165530fa679256d</t>
  </si>
  <si>
    <t>6616c3381165530fa679256e</t>
  </si>
  <si>
    <t>6616c3381165530fa679256f</t>
  </si>
  <si>
    <t>6616c3381165530fa6792570</t>
  </si>
  <si>
    <t>6616c3381165530fa6792571</t>
  </si>
  <si>
    <t>6616c3381165530fa6792572</t>
  </si>
  <si>
    <t>6616c3381165530fa6792574</t>
  </si>
  <si>
    <t>6616c3381165530fa6792575</t>
  </si>
  <si>
    <t>6616c3381165530fa6792576</t>
  </si>
  <si>
    <t>6616c3381165530fa6792577</t>
  </si>
  <si>
    <t>6616c3381165530fa6792578</t>
  </si>
  <si>
    <t>6616c3381165530fa6792579</t>
  </si>
  <si>
    <t>6616c3381165530fa679257a</t>
  </si>
  <si>
    <t>6616c3381165530fa679257b</t>
  </si>
  <si>
    <t>6616c3381165530fa679257c</t>
  </si>
  <si>
    <t>6616c3381165530fa679257d</t>
  </si>
  <si>
    <t>6616c3381165530fa679257e</t>
  </si>
  <si>
    <t>6616c3381165530fa679257f</t>
  </si>
  <si>
    <t>6616c3381165530fa6792580</t>
  </si>
  <si>
    <t>6616c3381165530fa6792581</t>
  </si>
  <si>
    <t>6616c3381165530fa6792583</t>
  </si>
  <si>
    <t>6616c3381165530fa6792584</t>
  </si>
  <si>
    <t>6616c3381165530fa6792585</t>
  </si>
  <si>
    <t>6616c3381165530fa6792586</t>
  </si>
  <si>
    <t>6616c3381165530fa6792587</t>
  </si>
  <si>
    <t>6616c3381165530fa6792588</t>
  </si>
  <si>
    <t>6616c3381165530fa6792589</t>
  </si>
  <si>
    <t>6616c3381165530fa679258a</t>
  </si>
  <si>
    <t>6616c3381165530fa679258b</t>
  </si>
  <si>
    <t>6616c3381165530fa679258c</t>
  </si>
  <si>
    <t>6616c3381165530fa679258e</t>
  </si>
  <si>
    <t>6616c3381165530fa6792593</t>
  </si>
  <si>
    <t>6616c3381165530fa6792595</t>
  </si>
  <si>
    <t>6616c3381165530fa6792596</t>
  </si>
  <si>
    <t>6616c3381165530fa6792597</t>
  </si>
  <si>
    <t>6616c3381165530fa6792598</t>
  </si>
  <si>
    <t>6616c3381165530fa6792599</t>
  </si>
  <si>
    <t>6616c3381165530fa679259a</t>
  </si>
  <si>
    <t>6616c3381165530fa679259b</t>
  </si>
  <si>
    <t>6616c3381165530fa679259c</t>
  </si>
  <si>
    <t>6616c3381165530fa679259d</t>
  </si>
  <si>
    <t>6616c3381165530fa679259e</t>
  </si>
  <si>
    <t>6616c3381165530fa679259f</t>
  </si>
  <si>
    <t>6616c3381165530fa67925a0</t>
  </si>
  <si>
    <t>6616c3381165530fa67925a1</t>
  </si>
  <si>
    <t>6616c3381165530fa67925a2</t>
  </si>
  <si>
    <t>6616c3381165530fa67925a3</t>
  </si>
  <si>
    <t>6616c3381165530fa67925a4</t>
  </si>
  <si>
    <t>6616c3381165530fa67925a5</t>
  </si>
  <si>
    <t>6616c3381165530fa67925a6</t>
  </si>
  <si>
    <t>6616c3381165530fa67925a7</t>
  </si>
  <si>
    <t>6616c3381165530fa67925a8</t>
  </si>
  <si>
    <t>6616c3381165530fa67925a9</t>
  </si>
  <si>
    <t>6616c3381165530fa67925aa</t>
  </si>
  <si>
    <t>6616c3381165530fa67925ab</t>
  </si>
  <si>
    <t>6616c3381165530fa67925ac</t>
  </si>
  <si>
    <t>6616c3381165530fa67925ad</t>
  </si>
  <si>
    <t>6616c3381165530fa67925ae</t>
  </si>
  <si>
    <t>6616c3381165530fa67925af</t>
  </si>
  <si>
    <t>6616c3381165530fa67925b0</t>
  </si>
  <si>
    <t>6616c3381165530fa67925b2</t>
  </si>
  <si>
    <t>6616c3381165530fa67925b4</t>
  </si>
  <si>
    <t>6616c3381165530fa67925b5</t>
  </si>
  <si>
    <t>6616c3381165530fa67925b7</t>
  </si>
  <si>
    <t>6616c3381165530fa67925b9</t>
  </si>
  <si>
    <t>6616c3381165530fa67925ba</t>
  </si>
  <si>
    <t>6616c3381165530fa67925bb</t>
  </si>
  <si>
    <t>6616c3381165530fa67925bc</t>
  </si>
  <si>
    <t>6616c3381165530fa67925bd</t>
  </si>
  <si>
    <t>6616c3381165530fa67925be</t>
  </si>
  <si>
    <t>6616c3381165530fa67925bf</t>
  </si>
  <si>
    <t>6616c3381165530fa67925c0</t>
  </si>
  <si>
    <t>6616c3381165530fa67925c1</t>
  </si>
  <si>
    <t>6616c3381165530fa67925c2</t>
  </si>
  <si>
    <t>6616c3381165530fa67925c3</t>
  </si>
  <si>
    <t>6616c3381165530fa67925c4</t>
  </si>
  <si>
    <t>6616c3381165530fa67925c5</t>
  </si>
  <si>
    <t>6616c3381165530fa67925c6</t>
  </si>
  <si>
    <t>6616c3381165530fa67925c7</t>
  </si>
  <si>
    <t>6616c3381165530fa67925c8</t>
  </si>
  <si>
    <t>6616c3381165530fa67925c9</t>
  </si>
  <si>
    <t>6616c3381165530fa67925ca</t>
  </si>
  <si>
    <t>6616c3381165530fa67925cb</t>
  </si>
  <si>
    <t>6616c3381165530fa67925cc</t>
  </si>
  <si>
    <t>6616c3381165530fa67925cd</t>
  </si>
  <si>
    <t>6616c3381165530fa67925ce</t>
  </si>
  <si>
    <t>6616c3381165530fa67925cf</t>
  </si>
  <si>
    <t>6616c3381165530fa67925d0</t>
  </si>
  <si>
    <t>6616c3381165530fa67925d2</t>
  </si>
  <si>
    <t>6616c3381165530fa67925d3</t>
  </si>
  <si>
    <t>6616c3381165530fa67925d4</t>
  </si>
  <si>
    <t>6616c3381165530fa67925d5</t>
  </si>
  <si>
    <t>6616c3381165530fa67925d6</t>
  </si>
  <si>
    <t>6616c3381165530fa67925d7</t>
  </si>
  <si>
    <t>6616c3381165530fa67925d8</t>
  </si>
  <si>
    <t>6616c3381165530fa67925d9</t>
  </si>
  <si>
    <t>6616c3381165530fa67925da</t>
  </si>
  <si>
    <t>6616c3381165530fa67925db</t>
  </si>
  <si>
    <t>6616c3381165530fa67925dc</t>
  </si>
  <si>
    <t>6616c3381165530fa67925dd</t>
  </si>
  <si>
    <t>6616c3381165530fa67925df</t>
  </si>
  <si>
    <t>6616c3381165530fa67925e0</t>
  </si>
  <si>
    <t>6616c3381165530fa67925e1</t>
  </si>
  <si>
    <t>6616c3381165530fa67925e2</t>
  </si>
  <si>
    <t>6616c3381165530fa67925e3</t>
  </si>
  <si>
    <t>6616c3381165530fa67925e4</t>
  </si>
  <si>
    <t>6616c3381165530fa67925e5</t>
  </si>
  <si>
    <t>6616c3381165530fa67925e6</t>
  </si>
  <si>
    <t>6616c3381165530fa67925e7</t>
  </si>
  <si>
    <t>6616c3381165530fa67925e8</t>
  </si>
  <si>
    <t>6616c3381165530fa67925e9</t>
  </si>
  <si>
    <t>6616c3381165530fa67925ea</t>
  </si>
  <si>
    <t>6616c3381165530fa67925eb</t>
  </si>
  <si>
    <t>6616c3381165530fa67925ec</t>
  </si>
  <si>
    <t>6616c3381165530fa67925ed</t>
  </si>
  <si>
    <t>6616c3381165530fa67925ee</t>
  </si>
  <si>
    <t>6616c3381165530fa67925ef</t>
  </si>
  <si>
    <t>6616c3381165530fa67925f0</t>
  </si>
  <si>
    <t>6616c3381165530fa67925f1</t>
  </si>
  <si>
    <t>6616c3381165530fa67925f2</t>
  </si>
  <si>
    <t>6616c3381165530fa67925f3</t>
  </si>
  <si>
    <t>6616c3381165530fa67925f4</t>
  </si>
  <si>
    <t>6616c3381165530fa67925f6</t>
  </si>
  <si>
    <t>6616c3381165530fa67925f7</t>
  </si>
  <si>
    <t>6616c3381165530fa67925f8</t>
  </si>
  <si>
    <t>6616c3381165530fa67925f9</t>
  </si>
  <si>
    <t>6616c3381165530fa67925fa</t>
  </si>
  <si>
    <t>6616c3381165530fa67925fb</t>
  </si>
  <si>
    <t>6616c3381165530fa67925fc</t>
  </si>
  <si>
    <t>6616c3381165530fa67925fd</t>
  </si>
  <si>
    <t>6616c3381165530fa67925fe</t>
  </si>
  <si>
    <t>6616c3381165530fa67925ff</t>
  </si>
  <si>
    <t>6616c3381165530fa6792600</t>
  </si>
  <si>
    <t>6616c3381165530fa6792601</t>
  </si>
  <si>
    <t>6616c3381165530fa6792602</t>
  </si>
  <si>
    <t>6616c3381165530fa6792603</t>
  </si>
  <si>
    <t>6616c3381165530fa6792604</t>
  </si>
  <si>
    <t>6616c3381165530fa6792605</t>
  </si>
  <si>
    <t>6616c3381165530fa6792606</t>
  </si>
  <si>
    <t>6616c3381165530fa6792607</t>
  </si>
  <si>
    <t>6616c3381165530fa6792608</t>
  </si>
  <si>
    <t>6616c3381165530fa6792609</t>
  </si>
  <si>
    <t>6616c3381165530fa679260a</t>
  </si>
  <si>
    <t>6616c3381165530fa679260b</t>
  </si>
  <si>
    <t>6616c3381165530fa679260c</t>
  </si>
  <si>
    <t>6616c3381165530fa679260d</t>
  </si>
  <si>
    <t>6616c3381165530fa679260e</t>
  </si>
  <si>
    <t>6616c3381165530fa679260f</t>
  </si>
  <si>
    <t>6616c3381165530fa6792610</t>
  </si>
  <si>
    <t>6616c3381165530fa6792611</t>
  </si>
  <si>
    <t>6616c3381165530fa6792612</t>
  </si>
  <si>
    <t>6616c3381165530fa6792613</t>
  </si>
  <si>
    <t>6616c3381165530fa6792614</t>
  </si>
  <si>
    <t>6616c3381165530fa6792615</t>
  </si>
  <si>
    <t>6616c3381165530fa6792616</t>
  </si>
  <si>
    <t>6616c3381165530fa6792617</t>
  </si>
  <si>
    <t>6616c3381165530fa6792618</t>
  </si>
  <si>
    <t>6616c3381165530fa6792619</t>
  </si>
  <si>
    <t>6616c3381165530fa679261a</t>
  </si>
  <si>
    <t>6616c3381165530fa679261b</t>
  </si>
  <si>
    <t>6616c3381165530fa679261c</t>
  </si>
  <si>
    <t>6616c3381165530fa679261d</t>
  </si>
  <si>
    <t>6616c3381165530fa679261e</t>
  </si>
  <si>
    <t>6616c3381165530fa679261f</t>
  </si>
  <si>
    <t>6616c3381165530fa6792620</t>
  </si>
  <si>
    <t>6616c3381165530fa6792622</t>
  </si>
  <si>
    <t>6616c3381165530fa6792623</t>
  </si>
  <si>
    <t>6616c3381165530fa6792624</t>
  </si>
  <si>
    <t>6616c3381165530fa6792625</t>
  </si>
  <si>
    <t>6616c3381165530fa6792627</t>
  </si>
  <si>
    <t>6616c3381165530fa6792628</t>
  </si>
  <si>
    <t>6616c3381165530fa6792629</t>
  </si>
  <si>
    <t>6616c3381165530fa679262a</t>
  </si>
  <si>
    <t>6616c3381165530fa679262b</t>
  </si>
  <si>
    <t>6616c3381165530fa679262c</t>
  </si>
  <si>
    <t>6616c3381165530fa679262d</t>
  </si>
  <si>
    <t>6616c3381165530fa679262e</t>
  </si>
  <si>
    <t>6616c3381165530fa679262f</t>
  </si>
  <si>
    <t>6616c3381165530fa6792630</t>
  </si>
  <si>
    <t>6616c3381165530fa6792631</t>
  </si>
  <si>
    <t>6616c3381165530fa6792632</t>
  </si>
  <si>
    <t>6616c3381165530fa6792633</t>
  </si>
  <si>
    <t>6616c3381165530fa6792634</t>
  </si>
  <si>
    <t>6616c3381165530fa6792635</t>
  </si>
  <si>
    <t>6616c3381165530fa6792636</t>
  </si>
  <si>
    <t>6616c3381165530fa6792637</t>
  </si>
  <si>
    <t>6616c3381165530fa6792638</t>
  </si>
  <si>
    <t>6616c3381165530fa6792639</t>
  </si>
  <si>
    <t>6616c3381165530fa679263a</t>
  </si>
  <si>
    <t>6616c3381165530fa679263b</t>
  </si>
  <si>
    <t>6616c3381165530fa679263c</t>
  </si>
  <si>
    <t>6616c3381165530fa679263d</t>
  </si>
  <si>
    <t>6616c3381165530fa679263e</t>
  </si>
  <si>
    <t>6616c3381165530fa679263f</t>
  </si>
  <si>
    <t>6616c3381165530fa6792640</t>
  </si>
  <si>
    <t>6616c3381165530fa6792641</t>
  </si>
  <si>
    <t>6616c3381165530fa6792642</t>
  </si>
  <si>
    <t>6616c3381165530fa6792643</t>
  </si>
  <si>
    <t>6616c3381165530fa6792644</t>
  </si>
  <si>
    <t>6616c3381165530fa6792645</t>
  </si>
  <si>
    <t>6616c3381165530fa6792646</t>
  </si>
  <si>
    <t>6616c3381165530fa6792647</t>
  </si>
  <si>
    <t>6616c3381165530fa6792648</t>
  </si>
  <si>
    <t>6616c3381165530fa6792649</t>
  </si>
  <si>
    <t>6616c3381165530fa679264a</t>
  </si>
  <si>
    <t>6616c3381165530fa679264b</t>
  </si>
  <si>
    <t>6616c3381165530fa679264c</t>
  </si>
  <si>
    <t>6616c3381165530fa679264d</t>
  </si>
  <si>
    <t>6616c3381165530fa679264e</t>
  </si>
  <si>
    <t>6616c3381165530fa679264f</t>
  </si>
  <si>
    <t>6616c3381165530fa6792650</t>
  </si>
  <si>
    <t>6616c3381165530fa6792651</t>
  </si>
  <si>
    <t>6616c3381165530fa6792652</t>
  </si>
  <si>
    <t>6616c3381165530fa6792653</t>
  </si>
  <si>
    <t>6616c3381165530fa6792654</t>
  </si>
  <si>
    <t>6616c3381165530fa6792655</t>
  </si>
  <si>
    <t>6616c3381165530fa6792656</t>
  </si>
  <si>
    <t>6616c3381165530fa6792657</t>
  </si>
  <si>
    <t>6616c3381165530fa6792658</t>
  </si>
  <si>
    <t>6616c3381165530fa6792659</t>
  </si>
  <si>
    <t>6616c3381165530fa679265a</t>
  </si>
  <si>
    <t>6616c3381165530fa679265b</t>
  </si>
  <si>
    <t>6616c3381165530fa679265c</t>
  </si>
  <si>
    <t>6616c3381165530fa679265d</t>
  </si>
  <si>
    <t>6616c3381165530fa679265e</t>
  </si>
  <si>
    <t>6616c3381165530fa679265f</t>
  </si>
  <si>
    <t>6616c3381165530fa6792660</t>
  </si>
  <si>
    <t>6616c3381165530fa6792661</t>
  </si>
  <si>
    <t>6616c3381165530fa6792662</t>
  </si>
  <si>
    <t>6616c3381165530fa6792663</t>
  </si>
  <si>
    <t>6616c3381165530fa6792664</t>
  </si>
  <si>
    <t>6616c3381165530fa6792665</t>
  </si>
  <si>
    <t>6616c3381165530fa6792666</t>
  </si>
  <si>
    <t>6616c3381165530fa6792667</t>
  </si>
  <si>
    <t>6616c3381165530fa6792668</t>
  </si>
  <si>
    <t>6616c3381165530fa6792669</t>
  </si>
  <si>
    <t>6616c3381165530fa679266a</t>
  </si>
  <si>
    <t>6616c3381165530fa679266b</t>
  </si>
  <si>
    <t>6616c3381165530fa679266c</t>
  </si>
  <si>
    <t>6616c3381165530fa679266d</t>
  </si>
  <si>
    <t>6616c3381165530fa679266e</t>
  </si>
  <si>
    <t>6616c3381165530fa679266f</t>
  </si>
  <si>
    <t>6616c3381165530fa6792670</t>
  </si>
  <si>
    <t>6616c3381165530fa6792671</t>
  </si>
  <si>
    <t>6616c3381165530fa6792672</t>
  </si>
  <si>
    <t>6616c3381165530fa6792673</t>
  </si>
  <si>
    <t>6616c3381165530fa6792674</t>
  </si>
  <si>
    <t>6616c3381165530fa6792675</t>
  </si>
  <si>
    <t>6616c3381165530fa6792676</t>
  </si>
  <si>
    <t>6616c3381165530fa6792677</t>
  </si>
  <si>
    <t>6616c3381165530fa6792678</t>
  </si>
  <si>
    <t>6616c3381165530fa6792679</t>
  </si>
  <si>
    <t>6616c3381165530fa679267a</t>
  </si>
  <si>
    <t>6616c3381165530fa679267b</t>
  </si>
  <si>
    <t>6616c3381165530fa679267c</t>
  </si>
  <si>
    <t>6616c3381165530fa679267d</t>
  </si>
  <si>
    <t>6616c3381165530fa679267e</t>
  </si>
  <si>
    <t>6616c3381165530fa679267f</t>
  </si>
  <si>
    <t>6616c3381165530fa6792680</t>
  </si>
  <si>
    <t>6616c3381165530fa6792681</t>
  </si>
  <si>
    <t>6616c3381165530fa6792682</t>
  </si>
  <si>
    <t>6616c3381165530fa6792683</t>
  </si>
  <si>
    <t>6616c3381165530fa6792684</t>
  </si>
  <si>
    <t>6616c3381165530fa6792685</t>
  </si>
  <si>
    <t>6616c3381165530fa6792686</t>
  </si>
  <si>
    <t>6616c3381165530fa6792687</t>
  </si>
  <si>
    <t>6616c3381165530fa6792688</t>
  </si>
  <si>
    <t>6616c3381165530fa6792689</t>
  </si>
  <si>
    <t>6616c3381165530fa679268a</t>
  </si>
  <si>
    <t>6616c3381165530fa679268b</t>
  </si>
  <si>
    <t>6616c3381165530fa679268c</t>
  </si>
  <si>
    <t>6616c3381165530fa679268d</t>
  </si>
  <si>
    <t>6616c3381165530fa679268e</t>
  </si>
  <si>
    <t>6616c3381165530fa679268f</t>
  </si>
  <si>
    <t>6616c3381165530fa6792690</t>
  </si>
  <si>
    <t>6616c3381165530fa6792691</t>
  </si>
  <si>
    <t>6616c3381165530fa6792692</t>
  </si>
  <si>
    <t>6616c3381165530fa6792693</t>
  </si>
  <si>
    <t>6616c3381165530fa6792694</t>
  </si>
  <si>
    <t>6616c3381165530fa6792695</t>
  </si>
  <si>
    <t>6616c3381165530fa6792697</t>
  </si>
  <si>
    <t>6616c3381165530fa6792699</t>
  </si>
  <si>
    <t>6616c3381165530fa679269a</t>
  </si>
  <si>
    <t>6616c3381165530fa679269b</t>
  </si>
  <si>
    <t>6616c3381165530fa679269c</t>
  </si>
  <si>
    <t>6616c3381165530fa679269d</t>
  </si>
  <si>
    <t>6616c3381165530fa679269e</t>
  </si>
  <si>
    <t>6616c3381165530fa679269f</t>
  </si>
  <si>
    <t>6616c3381165530fa67926a0</t>
  </si>
  <si>
    <t>6616c3381165530fa67926a1</t>
  </si>
  <si>
    <t>6616c3381165530fa67926a2</t>
  </si>
  <si>
    <t>6616c3381165530fa67926a5</t>
  </si>
  <si>
    <t>6616c3381165530fa67926a6</t>
  </si>
  <si>
    <t>6616c3381165530fa67926a8</t>
  </si>
  <si>
    <t>6616c3381165530fa67926ab</t>
  </si>
  <si>
    <t>6616c3381165530fa67926ac</t>
  </si>
  <si>
    <t>6616c3381165530fa67926af</t>
  </si>
  <si>
    <t>6616c3381165530fa67926b3</t>
  </si>
  <si>
    <t>6616c3381165530fa67926b5</t>
  </si>
  <si>
    <t>6616c3381165530fa67926b6</t>
  </si>
  <si>
    <t>6616c3381165530fa67926b7</t>
  </si>
  <si>
    <t>6616c3381165530fa67926b9</t>
  </si>
  <si>
    <t>6616c3381165530fa67926bb</t>
  </si>
  <si>
    <t>6616c3381165530fa67926be</t>
  </si>
  <si>
    <t>6616c3381165530fa67926c2</t>
  </si>
  <si>
    <t>6616c3381165530fa67926c4</t>
  </si>
  <si>
    <t>6616c3381165530fa67926c7</t>
  </si>
  <si>
    <t>6616c3381165530fa67926c9</t>
  </si>
  <si>
    <t>6616c3381165530fa67926ca</t>
  </si>
  <si>
    <t>6616c3381165530fa67926cd</t>
  </si>
  <si>
    <t>6616c3381165530fa67926d3</t>
  </si>
  <si>
    <t>6616c3381165530fa67926d5</t>
  </si>
  <si>
    <t>6616c3381165530fa67926d6</t>
  </si>
  <si>
    <t>6616c3381165530fa67926d8</t>
  </si>
  <si>
    <t>6616c3381165530fa67926d9</t>
  </si>
  <si>
    <t>6616c3381165530fa67926da</t>
  </si>
  <si>
    <t>6616c3381165530fa67926db</t>
  </si>
  <si>
    <t>6616c3381165530fa67926dc</t>
  </si>
  <si>
    <t>6616c3381165530fa67926dd</t>
  </si>
  <si>
    <t>6616c3381165530fa67926de</t>
  </si>
  <si>
    <t>6616c3381165530fa67926df</t>
  </si>
  <si>
    <t>6616c3381165530fa67926e0</t>
  </si>
  <si>
    <t>6616c3381165530fa67926e1</t>
  </si>
  <si>
    <t>6616c3381165530fa67926e2</t>
  </si>
  <si>
    <t>6616c3381165530fa67926e3</t>
  </si>
  <si>
    <t>6616c3381165530fa67926e4</t>
  </si>
  <si>
    <t>6616c3381165530fa67926e5</t>
  </si>
  <si>
    <t>6616c3381165530fa67926e6</t>
  </si>
  <si>
    <t>6616c3381165530fa67926e7</t>
  </si>
  <si>
    <t>6616c3381165530fa67926e8</t>
  </si>
  <si>
    <t>6616c3381165530fa67926e9</t>
  </si>
  <si>
    <t>6616c3381165530fa67926ea</t>
  </si>
  <si>
    <t>6616c3381165530fa67926eb</t>
  </si>
  <si>
    <t>6616c3381165530fa67926ec</t>
  </si>
  <si>
    <t>6616c3381165530fa67926ed</t>
  </si>
  <si>
    <t>6616c3381165530fa67926ee</t>
  </si>
  <si>
    <t>6616c3381165530fa67926ef</t>
  </si>
  <si>
    <t>6616c3381165530fa67926f0</t>
  </si>
  <si>
    <t>6616c3381165530fa67926f1</t>
  </si>
  <si>
    <t>6616c3381165530fa67926f2</t>
  </si>
  <si>
    <t>6616c3381165530fa67926f3</t>
  </si>
  <si>
    <t>6616c3381165530fa67926f4</t>
  </si>
  <si>
    <t>6616c3381165530fa67926f5</t>
  </si>
  <si>
    <t>6616c3381165530fa67926f6</t>
  </si>
  <si>
    <t>6616c3381165530fa67926f7</t>
  </si>
  <si>
    <t>6616c3381165530fa67926f8</t>
  </si>
  <si>
    <t>6616c3381165530fa67926f9</t>
  </si>
  <si>
    <t>6616c3381165530fa67926fa</t>
  </si>
  <si>
    <t>6616c3381165530fa67926fb</t>
  </si>
  <si>
    <t>6616c3381165530fa67926fc</t>
  </si>
  <si>
    <t>6616c3381165530fa67926fd</t>
  </si>
  <si>
    <t>6616c3381165530fa67926fe</t>
  </si>
  <si>
    <t>6616c3381165530fa67926ff</t>
  </si>
  <si>
    <t>6616c3381165530fa6792700</t>
  </si>
  <si>
    <t>6616c3381165530fa6792701</t>
  </si>
  <si>
    <t>6616c3381165530fa6792702</t>
  </si>
  <si>
    <t>6616c3381165530fa6792703</t>
  </si>
  <si>
    <t>6616c3381165530fa6792704</t>
  </si>
  <si>
    <t>6616c3381165530fa6792705</t>
  </si>
  <si>
    <t>6616c3381165530fa6792706</t>
  </si>
  <si>
    <t>6616c3381165530fa6792707</t>
  </si>
  <si>
    <t>6616c3381165530fa6792708</t>
  </si>
  <si>
    <t>6616c3381165530fa6792709</t>
  </si>
  <si>
    <t>6616c3381165530fa679270a</t>
  </si>
  <si>
    <t>6616c3381165530fa679270b</t>
  </si>
  <si>
    <t>6616c3381165530fa679270c</t>
  </si>
  <si>
    <t>6616c3381165530fa679270d</t>
  </si>
  <si>
    <t>6616c3381165530fa679270e</t>
  </si>
  <si>
    <t>6616c3381165530fa679270f</t>
  </si>
  <si>
    <t>6616c3381165530fa6792711</t>
  </si>
  <si>
    <t>6616c3381165530fa6792712</t>
  </si>
  <si>
    <t>6616c3381165530fa6792713</t>
  </si>
  <si>
    <t>6616c3381165530fa6792714</t>
  </si>
  <si>
    <t>6616c3381165530fa6792715</t>
  </si>
  <si>
    <t>6616c3381165530fa6792716</t>
  </si>
  <si>
    <t>6616c3381165530fa6792717</t>
  </si>
  <si>
    <t>6616c3381165530fa6792718</t>
  </si>
  <si>
    <t>6616c3381165530fa6792719</t>
  </si>
  <si>
    <t>6616c3381165530fa679271a</t>
  </si>
  <si>
    <t>6616c3381165530fa679271b</t>
  </si>
  <si>
    <t>6616c3381165530fa679271c</t>
  </si>
  <si>
    <t>6616c3381165530fa679271d</t>
  </si>
  <si>
    <t>6616c3381165530fa679271e</t>
  </si>
  <si>
    <t>6616c3381165530fa679271f</t>
  </si>
  <si>
    <t>6616c3381165530fa6792720</t>
  </si>
  <si>
    <t>6616c3381165530fa6792721</t>
  </si>
  <si>
    <t>6616c3381165530fa6792722</t>
  </si>
  <si>
    <t>6616c3381165530fa6792723</t>
  </si>
  <si>
    <t>6616c3381165530fa6792724</t>
  </si>
  <si>
    <t>6616c3381165530fa6792725</t>
  </si>
  <si>
    <t>6616c3381165530fa6792726</t>
  </si>
  <si>
    <t>6616c3381165530fa6792727</t>
  </si>
  <si>
    <t>6616c3381165530fa6792728</t>
  </si>
  <si>
    <t>6616c3381165530fa6792729</t>
  </si>
  <si>
    <t>6616c3381165530fa679272a</t>
  </si>
  <si>
    <t>6616c3381165530fa679272b</t>
  </si>
  <si>
    <t>6616c3381165530fa679272c</t>
  </si>
  <si>
    <t>6616c3381165530fa679272d</t>
  </si>
  <si>
    <t>6616c3381165530fa679272e</t>
  </si>
  <si>
    <t>6616c3381165530fa679272f</t>
  </si>
  <si>
    <t>6616c3381165530fa6792730</t>
  </si>
  <si>
    <t>6616c3381165530fa6792731</t>
  </si>
  <si>
    <t>6616c3381165530fa6792732</t>
  </si>
  <si>
    <t>6616c3381165530fa6792733</t>
  </si>
  <si>
    <t>6616c3381165530fa6792734</t>
  </si>
  <si>
    <t>6616c3381165530fa6792735</t>
  </si>
  <si>
    <t>6616c3381165530fa6792736</t>
  </si>
  <si>
    <t>6616c3381165530fa6792737</t>
  </si>
  <si>
    <t>6616c3381165530fa6792738</t>
  </si>
  <si>
    <t>6616c3381165530fa6792739</t>
  </si>
  <si>
    <t>6616c3381165530fa679273a</t>
  </si>
  <si>
    <t>6616c3381165530fa679273b</t>
  </si>
  <si>
    <t>6616c3381165530fa679273c</t>
  </si>
  <si>
    <t>6616c3381165530fa679273d</t>
  </si>
  <si>
    <t>6616c3381165530fa679273e</t>
  </si>
  <si>
    <t>6616c3381165530fa679273f</t>
  </si>
  <si>
    <t>6616c3381165530fa6792740</t>
  </si>
  <si>
    <t>6616c3381165530fa6792741</t>
  </si>
  <si>
    <t>6616c3381165530fa6792742</t>
  </si>
  <si>
    <t>6616c3381165530fa6792743</t>
  </si>
  <si>
    <t>6616c3381165530fa6792744</t>
  </si>
  <si>
    <t>6616c3381165530fa6792745</t>
  </si>
  <si>
    <t>6616c3381165530fa6792746</t>
  </si>
  <si>
    <t>6616c3381165530fa6792747</t>
  </si>
  <si>
    <t>6616c3381165530fa6792748</t>
  </si>
  <si>
    <t>6616c3381165530fa6792749</t>
  </si>
  <si>
    <t>6616c3381165530fa679274a</t>
  </si>
  <si>
    <t>6616c3381165530fa679274b</t>
  </si>
  <si>
    <t>6616c3381165530fa679274c</t>
  </si>
  <si>
    <t>6616c3381165530fa679274d</t>
  </si>
  <si>
    <t>6616c3381165530fa679274f</t>
  </si>
  <si>
    <t>6616c3381165530fa6792751</t>
  </si>
  <si>
    <t>6616c3381165530fa6792753</t>
  </si>
  <si>
    <t>6616c3381165530fa6792754</t>
  </si>
  <si>
    <t>6616c3381165530fa6792755</t>
  </si>
  <si>
    <t>6616c3381165530fa6792756</t>
  </si>
  <si>
    <t>6616c3381165530fa6792757</t>
  </si>
  <si>
    <t>6616c3381165530fa6792758</t>
  </si>
  <si>
    <t>6616c3381165530fa6792759</t>
  </si>
  <si>
    <t>6616c3381165530fa679275a</t>
  </si>
  <si>
    <t>6616c3381165530fa679275b</t>
  </si>
  <si>
    <t>6616c3381165530fa679275c</t>
  </si>
  <si>
    <t>6616c3381165530fa679275d</t>
  </si>
  <si>
    <t>6616c3381165530fa679275e</t>
  </si>
  <si>
    <t>6616c3381165530fa679275f</t>
  </si>
  <si>
    <t>6616c3381165530fa6792760</t>
  </si>
  <si>
    <t>6616c3381165530fa6792761</t>
  </si>
  <si>
    <t>6616c3381165530fa6792762</t>
  </si>
  <si>
    <t>6616c3381165530fa6792763</t>
  </si>
  <si>
    <t>6616c3381165530fa6792764</t>
  </si>
  <si>
    <t>6616c3381165530fa6792765</t>
  </si>
  <si>
    <t>6616c3381165530fa6792766</t>
  </si>
  <si>
    <t>6616c3381165530fa6792767</t>
  </si>
  <si>
    <t>6616c3381165530fa6792768</t>
  </si>
  <si>
    <t>6616c3381165530fa6792769</t>
  </si>
  <si>
    <t>6616c3381165530fa679276a</t>
  </si>
  <si>
    <t>6616c3381165530fa679276b</t>
  </si>
  <si>
    <t>6616c3381165530fa679276c</t>
  </si>
  <si>
    <t>6616c3381165530fa679276d</t>
  </si>
  <si>
    <t>6616c3381165530fa679276e</t>
  </si>
  <si>
    <t>6616c3381165530fa679276f</t>
  </si>
  <si>
    <t>6616c3381165530fa6792770</t>
  </si>
  <si>
    <t>6616c3381165530fa6792771</t>
  </si>
  <si>
    <t>6616c3381165530fa6792772</t>
  </si>
  <si>
    <t>6616c3381165530fa6792773</t>
  </si>
  <si>
    <t>6616c3381165530fa6792774</t>
  </si>
  <si>
    <t>6616c3381165530fa6792775</t>
  </si>
  <si>
    <t>6616c3381165530fa6792776</t>
  </si>
  <si>
    <t>6616c3381165530fa6792777</t>
  </si>
  <si>
    <t>6616c3381165530fa6792778</t>
  </si>
  <si>
    <t>6616c3381165530fa6792779</t>
  </si>
  <si>
    <t>6616c3381165530fa679277b</t>
  </si>
  <si>
    <t>6616c3381165530fa679277c</t>
  </si>
  <si>
    <t>6616c3381165530fa679277d</t>
  </si>
  <si>
    <t>6616c3381165530fa679277e</t>
  </si>
  <si>
    <t>6616c3381165530fa679277f</t>
  </si>
  <si>
    <t>6616c3381165530fa6792780</t>
  </si>
  <si>
    <t>6616c3381165530fa6792781</t>
  </si>
  <si>
    <t>6616c3381165530fa6792782</t>
  </si>
  <si>
    <t>6616c3381165530fa6792783</t>
  </si>
  <si>
    <t>6616c3381165530fa6792784</t>
  </si>
  <si>
    <t>6616c3381165530fa6792785</t>
  </si>
  <si>
    <t>6616c3381165530fa6792786</t>
  </si>
  <si>
    <t>6616c3381165530fa6792787</t>
  </si>
  <si>
    <t>6616c3381165530fa6792788</t>
  </si>
  <si>
    <t>6616c3381165530fa6792789</t>
  </si>
  <si>
    <t>6616c3381165530fa679278a</t>
  </si>
  <si>
    <t>6616c3381165530fa679278b</t>
  </si>
  <si>
    <t>6616c3381165530fa679278c</t>
  </si>
  <si>
    <t>6616c3381165530fa679278d</t>
  </si>
  <si>
    <t>6616c3381165530fa679278e</t>
  </si>
  <si>
    <t>6616c3381165530fa679278f</t>
  </si>
  <si>
    <t>6616c3381165530fa6792790</t>
  </si>
  <si>
    <t>6616c3381165530fa6792791</t>
  </si>
  <si>
    <t>6616c3381165530fa6792792</t>
  </si>
  <si>
    <t>6616c3381165530fa6792793</t>
  </si>
  <si>
    <t>6616c3381165530fa6792794</t>
  </si>
  <si>
    <t>6616c3381165530fa6792795</t>
  </si>
  <si>
    <t>6616c3381165530fa6792796</t>
  </si>
  <si>
    <t>6616c3381165530fa6792797</t>
  </si>
  <si>
    <t>6616c3381165530fa6792798</t>
  </si>
  <si>
    <t>6616c3381165530fa6792799</t>
  </si>
  <si>
    <t>6616c3381165530fa679279a</t>
  </si>
  <si>
    <t>6616c3381165530fa679279b</t>
  </si>
  <si>
    <t>6616c3381165530fa679279c</t>
  </si>
  <si>
    <t>6616c3381165530fa679279d</t>
  </si>
  <si>
    <t>6616c3381165530fa679279e</t>
  </si>
  <si>
    <t>6616c3381165530fa679279f</t>
  </si>
  <si>
    <t>6616c3381165530fa67927a0</t>
  </si>
  <si>
    <t>6616c3381165530fa67927a1</t>
  </si>
  <si>
    <t>6616c3381165530fa67927a2</t>
  </si>
  <si>
    <t>6616c3381165530fa67927a3</t>
  </si>
  <si>
    <t>6616c3381165530fa67927a4</t>
  </si>
  <si>
    <t>6616c3381165530fa67927a5</t>
  </si>
  <si>
    <t>6616c3381165530fa67927a6</t>
  </si>
  <si>
    <t>6616c3381165530fa67927a7</t>
  </si>
  <si>
    <t>6616c3381165530fa67927a8</t>
  </si>
  <si>
    <t>6616c3381165530fa67927a9</t>
  </si>
  <si>
    <t>6616c3381165530fa67927aa</t>
  </si>
  <si>
    <t>6616c3381165530fa67927ab</t>
  </si>
  <si>
    <t>6616c3381165530fa67927ac</t>
  </si>
  <si>
    <t>6616c3381165530fa67927ad</t>
  </si>
  <si>
    <t>6616c3381165530fa67927ae</t>
  </si>
  <si>
    <t>6616c3381165530fa67927b0</t>
  </si>
  <si>
    <t>6616c3381165530fa67927b1</t>
  </si>
  <si>
    <t>6616c3381165530fa67927b2</t>
  </si>
  <si>
    <t>6616c3381165530fa67927b3</t>
  </si>
  <si>
    <t>6616c3381165530fa67927b4</t>
  </si>
  <si>
    <t>6616c3381165530fa67927b5</t>
  </si>
  <si>
    <t>6616c3381165530fa67927b6</t>
  </si>
  <si>
    <t>6616c3381165530fa67927b7</t>
  </si>
  <si>
    <t>6616c3381165530fa67927b8</t>
  </si>
  <si>
    <t>6616c3381165530fa67927ba</t>
  </si>
  <si>
    <t>6616c3381165530fa67927bb</t>
  </si>
  <si>
    <t>6616c3381165530fa67927bc</t>
  </si>
  <si>
    <t>6616c3381165530fa67927bd</t>
  </si>
  <si>
    <t>6616c3381165530fa67927be</t>
  </si>
  <si>
    <t>6616c3381165530fa67927bf</t>
  </si>
  <si>
    <t>6616c3381165530fa67927c0</t>
  </si>
  <si>
    <t>6616c3381165530fa67927c1</t>
  </si>
  <si>
    <t>6616c3381165530fa67927c2</t>
  </si>
  <si>
    <t>6616c3381165530fa67927c3</t>
  </si>
  <si>
    <t>6616c3381165530fa67927c4</t>
  </si>
  <si>
    <t>6616c3381165530fa67927c5</t>
  </si>
  <si>
    <t>6616c3381165530fa67927c6</t>
  </si>
  <si>
    <t>6616c3381165530fa67927c7</t>
  </si>
  <si>
    <t>6616c3381165530fa67927c8</t>
  </si>
  <si>
    <t>6616c3381165530fa67927c9</t>
  </si>
  <si>
    <t>6616c3381165530fa67927ca</t>
  </si>
  <si>
    <t>6616c3381165530fa67927cb</t>
  </si>
  <si>
    <t>6616c3381165530fa67927cc</t>
  </si>
  <si>
    <t>6616c3381165530fa67927ce</t>
  </si>
  <si>
    <t>6616c3381165530fa67927cf</t>
  </si>
  <si>
    <t>6616c3381165530fa67927d0</t>
  </si>
  <si>
    <t>6616c3381165530fa67927d1</t>
  </si>
  <si>
    <t>6616c3381165530fa67927d2</t>
  </si>
  <si>
    <t>6616c3381165530fa67927d3</t>
  </si>
  <si>
    <t>6616c3381165530fa67927d4</t>
  </si>
  <si>
    <t>6616c3381165530fa67927d5</t>
  </si>
  <si>
    <t>6616c3381165530fa67927d6</t>
  </si>
  <si>
    <t>6616c3381165530fa67927d7</t>
  </si>
  <si>
    <t>6616c3381165530fa67927d8</t>
  </si>
  <si>
    <t>6616c3381165530fa67927d9</t>
  </si>
  <si>
    <t>6616c3381165530fa67927da</t>
  </si>
  <si>
    <t>6616c3381165530fa67927db</t>
  </si>
  <si>
    <t>6616c3381165530fa67927dc</t>
  </si>
  <si>
    <t>6616c3381165530fa67927dd</t>
  </si>
  <si>
    <t>6616c3381165530fa67927de</t>
  </si>
  <si>
    <t>6616c3381165530fa67927df</t>
  </si>
  <si>
    <t>6616c3381165530fa67927e0</t>
  </si>
  <si>
    <t>6616c3381165530fa67927e1</t>
  </si>
  <si>
    <t>6616c3381165530fa67927e2</t>
  </si>
  <si>
    <t>6616c3381165530fa67927e3</t>
  </si>
  <si>
    <t>6616c3381165530fa67927e4</t>
  </si>
  <si>
    <t>6616c3381165530fa67927e5</t>
  </si>
  <si>
    <t>6616c3381165530fa67927e6</t>
  </si>
  <si>
    <t>6616c3381165530fa67927e7</t>
  </si>
  <si>
    <t>6616c3381165530fa67927e8</t>
  </si>
  <si>
    <t>6616c3381165530fa67927e9</t>
  </si>
  <si>
    <t>6616c3381165530fa67927ea</t>
  </si>
  <si>
    <t>6616c3381165530fa67927eb</t>
  </si>
  <si>
    <t>6616c3381165530fa67927ec</t>
  </si>
  <si>
    <t>6616c3381165530fa67927ed</t>
  </si>
  <si>
    <t>6616c3381165530fa67927ee</t>
  </si>
  <si>
    <t>6616c3381165530fa67927ef</t>
  </si>
  <si>
    <t>6616c3381165530fa67927f0</t>
  </si>
  <si>
    <t>6616c3381165530fa67927f1</t>
  </si>
  <si>
    <t>6616c3381165530fa67927f2</t>
  </si>
  <si>
    <t>6616c3381165530fa67927f3</t>
  </si>
  <si>
    <t>6616c3381165530fa67927f4</t>
  </si>
  <si>
    <t>6616c3381165530fa67927f5</t>
  </si>
  <si>
    <t>6616c3381165530fa67927f6</t>
  </si>
  <si>
    <t>6616c3381165530fa67927f7</t>
  </si>
  <si>
    <t>6616c3381165530fa67927f8</t>
  </si>
  <si>
    <t>6616c3381165530fa67927f9</t>
  </si>
  <si>
    <t>6616c3381165530fa67927fa</t>
  </si>
  <si>
    <t>6616c3381165530fa67927fb</t>
  </si>
  <si>
    <t>6616c3381165530fa67927fc</t>
  </si>
  <si>
    <t>6616c3381165530fa67927fd</t>
  </si>
  <si>
    <t>6616c3381165530fa67927fe</t>
  </si>
  <si>
    <t>6616c3381165530fa67927ff</t>
  </si>
  <si>
    <t>6616c3381165530fa6792800</t>
  </si>
  <si>
    <t>6616c3381165530fa6792801</t>
  </si>
  <si>
    <t>6616c3381165530fa6792802</t>
  </si>
  <si>
    <t>6616c3381165530fa6792803</t>
  </si>
  <si>
    <t>6616c3381165530fa6792804</t>
  </si>
  <si>
    <t>6616c3381165530fa6792805</t>
  </si>
  <si>
    <t>6616c3381165530fa6792806</t>
  </si>
  <si>
    <t>6616c3381165530fa6792807</t>
  </si>
  <si>
    <t>6616c3381165530fa6792808</t>
  </si>
  <si>
    <t>6616c3381165530fa6792809</t>
  </si>
  <si>
    <t>6616c3381165530fa679280a</t>
  </si>
  <si>
    <t>6616c3381165530fa679280b</t>
  </si>
  <si>
    <t>6616c3381165530fa679280c</t>
  </si>
  <si>
    <t>6616c3381165530fa679280d</t>
  </si>
  <si>
    <t>6616c3381165530fa679280e</t>
  </si>
  <si>
    <t>6616c3381165530fa679280f</t>
  </si>
  <si>
    <t>6616c3381165530fa6792810</t>
  </si>
  <si>
    <t>6616c3381165530fa6792811</t>
  </si>
  <si>
    <t>6616c3381165530fa6792812</t>
  </si>
  <si>
    <t>6616c3381165530fa6792813</t>
  </si>
  <si>
    <t>6616c3381165530fa6792814</t>
  </si>
  <si>
    <t>6616c3381165530fa6792815</t>
  </si>
  <si>
    <t>6616c3381165530fa6792816</t>
  </si>
  <si>
    <t>6616c3381165530fa6792817</t>
  </si>
  <si>
    <t>6616c3381165530fa6792818</t>
  </si>
  <si>
    <t>6616c3381165530fa6792819</t>
  </si>
  <si>
    <t>6616c3381165530fa679281a</t>
  </si>
  <si>
    <t>6616c3381165530fa679281b</t>
  </si>
  <si>
    <t>6616c3381165530fa679281c</t>
  </si>
  <si>
    <t>6616c3381165530fa679281d</t>
  </si>
  <si>
    <t>6616c3381165530fa679281e</t>
  </si>
  <si>
    <t>6616c3381165530fa679281f</t>
  </si>
  <si>
    <t>6616c3381165530fa6792820</t>
  </si>
  <si>
    <t>6616c3381165530fa6792821</t>
  </si>
  <si>
    <t>6616c3381165530fa6792822</t>
  </si>
  <si>
    <t>6616c3381165530fa6792823</t>
  </si>
  <si>
    <t>6616c3381165530fa6792824</t>
  </si>
  <si>
    <t>6616c3381165530fa6792825</t>
  </si>
  <si>
    <t>6616c3381165530fa6792826</t>
  </si>
  <si>
    <t>6616c3381165530fa6792827</t>
  </si>
  <si>
    <t>6616c3381165530fa6792828</t>
  </si>
  <si>
    <t>6616c3381165530fa6792829</t>
  </si>
  <si>
    <t>6616c3381165530fa679282a</t>
  </si>
  <si>
    <t>6616c3381165530fa679282b</t>
  </si>
  <si>
    <t>6616c3381165530fa679282c</t>
  </si>
  <si>
    <t>6616c3381165530fa679282d</t>
  </si>
  <si>
    <t>6616c3381165530fa679282e</t>
  </si>
  <si>
    <t>6616c3381165530fa679282f</t>
  </si>
  <si>
    <t>6616c3381165530fa6792831</t>
  </si>
  <si>
    <t>6616c3381165530fa6792832</t>
  </si>
  <si>
    <t>6616c3381165530fa6792833</t>
  </si>
  <si>
    <t>6616c3381165530fa6792834</t>
  </si>
  <si>
    <t>6616c3381165530fa6792835</t>
  </si>
  <si>
    <t>6616c3381165530fa6792836</t>
  </si>
  <si>
    <t>6616c3381165530fa6792838</t>
  </si>
  <si>
    <t>6616c3381165530fa6792839</t>
  </si>
  <si>
    <t>6616c3381165530fa679283a</t>
  </si>
  <si>
    <t>6616c3381165530fa679283b</t>
  </si>
  <si>
    <t>6616c3381165530fa679283c</t>
  </si>
  <si>
    <t>6616c3381165530fa679283d</t>
  </si>
  <si>
    <t>6616c3381165530fa679283e</t>
  </si>
  <si>
    <t>6616c3381165530fa679283f</t>
  </si>
  <si>
    <t>6616c3381165530fa6792840</t>
  </si>
  <si>
    <t>6616c3381165530fa6792841</t>
  </si>
  <si>
    <t>6616c3381165530fa6792842</t>
  </si>
  <si>
    <t>6616c3381165530fa6792843</t>
  </si>
  <si>
    <t>6616c3381165530fa6792844</t>
  </si>
  <si>
    <t>6616c3381165530fa6792845</t>
  </si>
  <si>
    <t>6616c3381165530fa6792846</t>
  </si>
  <si>
    <t>6616c3381165530fa6792847</t>
  </si>
  <si>
    <t>6616c3381165530fa6792848</t>
  </si>
  <si>
    <t>6616c3381165530fa6792849</t>
  </si>
  <si>
    <t>6616c3381165530fa679284a</t>
  </si>
  <si>
    <t>6616c3381165530fa679284b</t>
  </si>
  <si>
    <t>6616c3381165530fa679284c</t>
  </si>
  <si>
    <t>6616c3381165530fa679284d</t>
  </si>
  <si>
    <t>6616c3381165530fa679284e</t>
  </si>
  <si>
    <t>6616c3381165530fa679284f</t>
  </si>
  <si>
    <t>6616c3381165530fa6792850</t>
  </si>
  <si>
    <t>6616c3381165530fa6792851</t>
  </si>
  <si>
    <t>6616c3381165530fa6792852</t>
  </si>
  <si>
    <t>6616c3381165530fa6792853</t>
  </si>
  <si>
    <t>6616c3381165530fa6792854</t>
  </si>
  <si>
    <t>6616c3381165530fa6792855</t>
  </si>
  <si>
    <t>6616c3381165530fa6792856</t>
  </si>
  <si>
    <t>6616c3381165530fa6792857</t>
  </si>
  <si>
    <t>6616c3381165530fa6792858</t>
  </si>
  <si>
    <t>6616c3391165530fa6792859</t>
  </si>
  <si>
    <t>6616c3391165530fa679285a</t>
  </si>
  <si>
    <t>6616c3391165530fa679285b</t>
  </si>
  <si>
    <t>6616c3391165530fa679285c</t>
  </si>
  <si>
    <t>6616c3391165530fa679285d</t>
  </si>
  <si>
    <t>6616c3391165530fa679285e</t>
  </si>
  <si>
    <t>6616c3391165530fa679285f</t>
  </si>
  <si>
    <t>6616c3391165530fa6792860</t>
  </si>
  <si>
    <t>6616c3391165530fa6792861</t>
  </si>
  <si>
    <t>6616c3391165530fa6792862</t>
  </si>
  <si>
    <t>6616c3391165530fa6792863</t>
  </si>
  <si>
    <t>6616c3391165530fa6792864</t>
  </si>
  <si>
    <t>6616c3391165530fa6792865</t>
  </si>
  <si>
    <t>6616c3391165530fa6792866</t>
  </si>
  <si>
    <t>6616c3391165530fa6792867</t>
  </si>
  <si>
    <t>6616c3391165530fa6792868</t>
  </si>
  <si>
    <t>6616c3391165530fa6792869</t>
  </si>
  <si>
    <t>6616c3391165530fa679286a</t>
  </si>
  <si>
    <t>6616c3391165530fa679286b</t>
  </si>
  <si>
    <t>6616c3391165530fa679286c</t>
  </si>
  <si>
    <t>6616c3391165530fa679286d</t>
  </si>
  <si>
    <t>6616c3391165530fa679286e</t>
  </si>
  <si>
    <t>6616c3391165530fa679286f</t>
  </si>
  <si>
    <t>6616c3391165530fa6792870</t>
  </si>
  <si>
    <t>6616c3391165530fa6792871</t>
  </si>
  <si>
    <t>6616c3391165530fa6792872</t>
  </si>
  <si>
    <t>6616c3391165530fa6792873</t>
  </si>
  <si>
    <t>6616c3391165530fa6792874</t>
  </si>
  <si>
    <t>6616c3391165530fa6792875</t>
  </si>
  <si>
    <t>6616c3391165530fa6792876</t>
  </si>
  <si>
    <t>6616c3391165530fa6792877</t>
  </si>
  <si>
    <t>6616c3391165530fa6792878</t>
  </si>
  <si>
    <t>6616c3391165530fa6792879</t>
  </si>
  <si>
    <t>6616c3391165530fa679287a</t>
  </si>
  <si>
    <t>6616c3391165530fa679287b</t>
  </si>
  <si>
    <t>6616c3391165530fa679287c</t>
  </si>
  <si>
    <t>6616c3391165530fa679287d</t>
  </si>
  <si>
    <t>6616c3391165530fa679287e</t>
  </si>
  <si>
    <t>6616c3391165530fa679287f</t>
  </si>
  <si>
    <t>6616c3391165530fa6792880</t>
  </si>
  <si>
    <t>6616c3391165530fa6792881</t>
  </si>
  <si>
    <t>6616c3391165530fa6792883</t>
  </si>
  <si>
    <t>6616c3391165530fa6792884</t>
  </si>
  <si>
    <t>6616c3391165530fa6792885</t>
  </si>
  <si>
    <t>6616c3391165530fa6792886</t>
  </si>
  <si>
    <t>6616c3391165530fa6792888</t>
  </si>
  <si>
    <t>6616c3391165530fa6792889</t>
  </si>
  <si>
    <t>6616c3391165530fa679288a</t>
  </si>
  <si>
    <t>6616c3391165530fa679288b</t>
  </si>
  <si>
    <t>6616c3391165530fa679288c</t>
  </si>
  <si>
    <t>6616c3391165530fa679288d</t>
  </si>
  <si>
    <t>6616c3391165530fa679288e</t>
  </si>
  <si>
    <t>6616c3391165530fa679288f</t>
  </si>
  <si>
    <t>6616c3391165530fa6792890</t>
  </si>
  <si>
    <t>6616c3391165530fa6792891</t>
  </si>
  <si>
    <t>6616c3391165530fa6792892</t>
  </si>
  <si>
    <t>6616c3391165530fa6792893</t>
  </si>
  <si>
    <t>6616c3391165530fa6792894</t>
  </si>
  <si>
    <t>6616c3391165530fa6792895</t>
  </si>
  <si>
    <t>6616c3391165530fa6792896</t>
  </si>
  <si>
    <t>6616c3391165530fa6792897</t>
  </si>
  <si>
    <t>6616c3391165530fa6792898</t>
  </si>
  <si>
    <t>6616c3391165530fa6792899</t>
  </si>
  <si>
    <t>6616c3391165530fa679289a</t>
  </si>
  <si>
    <t>6616c3391165530fa679289b</t>
  </si>
  <si>
    <t>6616c3391165530fa679289d</t>
  </si>
  <si>
    <t>6616c3391165530fa679289e</t>
  </si>
  <si>
    <t>6616c3391165530fa679289f</t>
  </si>
  <si>
    <t>6616c3391165530fa67928a0</t>
  </si>
  <si>
    <t>6616c3391165530fa67928a1</t>
  </si>
  <si>
    <t>6616c3391165530fa67928a2</t>
  </si>
  <si>
    <t>6616c3391165530fa67928a3</t>
  </si>
  <si>
    <t>6616c3391165530fa67928a4</t>
  </si>
  <si>
    <t>6616c3391165530fa67928a5</t>
  </si>
  <si>
    <t>6616c3391165530fa67928a6</t>
  </si>
  <si>
    <t>6616c3391165530fa67928a7</t>
  </si>
  <si>
    <t>6616c3391165530fa67928a8</t>
  </si>
  <si>
    <t>6616c3391165530fa67928a9</t>
  </si>
  <si>
    <t>6616c3391165530fa67928aa</t>
  </si>
  <si>
    <t>6616c3391165530fa67928ab</t>
  </si>
  <si>
    <t>6616c3391165530fa67928ac</t>
  </si>
  <si>
    <t>6616c3391165530fa67928ad</t>
  </si>
  <si>
    <t>6616c3391165530fa67928ae</t>
  </si>
  <si>
    <t>6616c3391165530fa67928af</t>
  </si>
  <si>
    <t>6616c3391165530fa67928b0</t>
  </si>
  <si>
    <t>6616c3391165530fa67928b1</t>
  </si>
  <si>
    <t>6616c3391165530fa67928b2</t>
  </si>
  <si>
    <t>6616c3391165530fa67928b3</t>
  </si>
  <si>
    <t>6616c3391165530fa67928b5</t>
  </si>
  <si>
    <t>6616c3391165530fa67928b7</t>
  </si>
  <si>
    <t>6616c3391165530fa67928b8</t>
  </si>
  <si>
    <t>6616c3391165530fa67928b9</t>
  </si>
  <si>
    <t>6616c3391165530fa67928ba</t>
  </si>
  <si>
    <t>6616c3391165530fa67928bb</t>
  </si>
  <si>
    <t>6616c3391165530fa67928bc</t>
  </si>
  <si>
    <t>6616c3391165530fa67928bd</t>
  </si>
  <si>
    <t>6616c3391165530fa67928be</t>
  </si>
  <si>
    <t>6616c3391165530fa67928bf</t>
  </si>
  <si>
    <t>6616c3391165530fa67928c0</t>
  </si>
  <si>
    <t>6616c3391165530fa67928c1</t>
  </si>
  <si>
    <t>6616c3391165530fa67928c2</t>
  </si>
  <si>
    <t>6616c3391165530fa67928c4</t>
  </si>
  <si>
    <t>6616c3391165530fa67928c5</t>
  </si>
  <si>
    <t>6616c3391165530fa67928c6</t>
  </si>
  <si>
    <t>6616c3391165530fa67928c7</t>
  </si>
  <si>
    <t>6616c3391165530fa67928c8</t>
  </si>
  <si>
    <t>6616c3391165530fa67928c9</t>
  </si>
  <si>
    <t>6616c3391165530fa67928ca</t>
  </si>
  <si>
    <t>6616c3391165530fa67928cc</t>
  </si>
  <si>
    <t>6616c3391165530fa67928cf</t>
  </si>
  <si>
    <t>6616c3391165530fa67928d0</t>
  </si>
  <si>
    <t>6616c3391165530fa67928d1</t>
  </si>
  <si>
    <t>6616c3391165530fa67928d2</t>
  </si>
  <si>
    <t>6616c3391165530fa67928d4</t>
  </si>
  <si>
    <t>6616c3391165530fa67928d5</t>
  </si>
  <si>
    <t>6616c3391165530fa67928d6</t>
  </si>
  <si>
    <t>6616c3391165530fa67928d7</t>
  </si>
  <si>
    <t>6616c3391165530fa67928d8</t>
  </si>
  <si>
    <t>6616c3391165530fa67928d9</t>
  </si>
  <si>
    <t>6616c3391165530fa67928da</t>
  </si>
  <si>
    <t>6616c3391165530fa67928db</t>
  </si>
  <si>
    <t>6616c3391165530fa67928dc</t>
  </si>
  <si>
    <t>6616c3391165530fa67928dd</t>
  </si>
  <si>
    <t>6616c3391165530fa67928de</t>
  </si>
  <si>
    <t>6616c3391165530fa67928df</t>
  </si>
  <si>
    <t>6616c3391165530fa67928e0</t>
  </si>
  <si>
    <t>6616c3391165530fa67928e1</t>
  </si>
  <si>
    <t>6616c3391165530fa67928e2</t>
  </si>
  <si>
    <t>6616c3391165530fa67928e3</t>
  </si>
  <si>
    <t>6616c3391165530fa67928e4</t>
  </si>
  <si>
    <t>6616c3391165530fa67928e5</t>
  </si>
  <si>
    <t>6616c3391165530fa67928e6</t>
  </si>
  <si>
    <t>6616c3391165530fa67928e7</t>
  </si>
  <si>
    <t>6616c3391165530fa67928e8</t>
  </si>
  <si>
    <t>6616c3391165530fa67928e9</t>
  </si>
  <si>
    <t>6616c3391165530fa67928ea</t>
  </si>
  <si>
    <t>6616c3391165530fa67928eb</t>
  </si>
  <si>
    <t>6616c3391165530fa67928ec</t>
  </si>
  <si>
    <t>6616c3391165530fa67928ed</t>
  </si>
  <si>
    <t>6616c3391165530fa67928ee</t>
  </si>
  <si>
    <t>6616c3391165530fa67928ef</t>
  </si>
  <si>
    <t>6616c3391165530fa67928f0</t>
  </si>
  <si>
    <t>6616c3391165530fa67928f1</t>
  </si>
  <si>
    <t>6616c3391165530fa67928f2</t>
  </si>
  <si>
    <t>6616c3391165530fa67928f3</t>
  </si>
  <si>
    <t>6616c3391165530fa67928f4</t>
  </si>
  <si>
    <t>6616c3391165530fa67928f5</t>
  </si>
  <si>
    <t>6616c3391165530fa67928f6</t>
  </si>
  <si>
    <t>6616c3391165530fa67928f7</t>
  </si>
  <si>
    <t>6616c3391165530fa67928f8</t>
  </si>
  <si>
    <t>6616c3391165530fa67928f9</t>
  </si>
  <si>
    <t>6616c3391165530fa67928fa</t>
  </si>
  <si>
    <t>6616c3391165530fa67928fb</t>
  </si>
  <si>
    <t>6616c3391165530fa67928fd</t>
  </si>
  <si>
    <t>6616c3391165530fa67928fe</t>
  </si>
  <si>
    <t>6616c3391165530fa67928ff</t>
  </si>
  <si>
    <t>6616c3391165530fa6792900</t>
  </si>
  <si>
    <t>6616c3391165530fa6792901</t>
  </si>
  <si>
    <t>6616c3391165530fa6792902</t>
  </si>
  <si>
    <t>6616c3391165530fa6792903</t>
  </si>
  <si>
    <t>6616c3391165530fa6792904</t>
  </si>
  <si>
    <t>6616c3391165530fa6792905</t>
  </si>
  <si>
    <t>6616c3391165530fa6792906</t>
  </si>
  <si>
    <t>6616c3391165530fa6792907</t>
  </si>
  <si>
    <t>6616c3391165530fa6792908</t>
  </si>
  <si>
    <t>6616c3391165530fa6792909</t>
  </si>
  <si>
    <t>6616c3391165530fa679290a</t>
  </si>
  <si>
    <t>6616c3391165530fa679290b</t>
  </si>
  <si>
    <t>6616c3391165530fa679290c</t>
  </si>
  <si>
    <t>6616c3391165530fa679290d</t>
  </si>
  <si>
    <t>6616c3391165530fa679290f</t>
  </si>
  <si>
    <t>6616c3391165530fa6792910</t>
  </si>
  <si>
    <t>6616c3391165530fa6792911</t>
  </si>
  <si>
    <t>6616c3391165530fa6792912</t>
  </si>
  <si>
    <t>6616c3391165530fa6792913</t>
  </si>
  <si>
    <t>6616c3391165530fa6792914</t>
  </si>
  <si>
    <t>6616c3391165530fa6792915</t>
  </si>
  <si>
    <t>6616c3391165530fa6792916</t>
  </si>
  <si>
    <t>6616c3391165530fa6792917</t>
  </si>
  <si>
    <t>6616c3391165530fa6792918</t>
  </si>
  <si>
    <t>6616c3391165530fa6792919</t>
  </si>
  <si>
    <t>6616c3391165530fa679291a</t>
  </si>
  <si>
    <t>6616c3391165530fa679291b</t>
  </si>
  <si>
    <t>6616c3391165530fa679291c</t>
  </si>
  <si>
    <t>6616c3391165530fa679291e</t>
  </si>
  <si>
    <t>6616c3391165530fa679291d</t>
  </si>
  <si>
    <t>6616c3391165530fa679291f</t>
  </si>
  <si>
    <t>6616c3391165530fa6792920</t>
  </si>
  <si>
    <t>6616c3391165530fa6792921</t>
  </si>
  <si>
    <t>6616c3391165530fa6792922</t>
  </si>
  <si>
    <t>6616c3391165530fa6792923</t>
  </si>
  <si>
    <t>6616c3391165530fa6792924</t>
  </si>
  <si>
    <t>6616c3391165530fa6792925</t>
  </si>
  <si>
    <t>6616c3391165530fa6792926</t>
  </si>
  <si>
    <t>6616c3391165530fa6792928</t>
  </si>
  <si>
    <t>6616c3391165530fa6792929</t>
  </si>
  <si>
    <t>6616c3391165530fa679292a</t>
  </si>
  <si>
    <t>6616c3391165530fa679292c</t>
  </si>
  <si>
    <t>6616c3391165530fa679292d</t>
  </si>
  <si>
    <t>6616c3391165530fa679292e</t>
  </si>
  <si>
    <t>6616c3391165530fa679292f</t>
  </si>
  <si>
    <t>6616c3391165530fa6792930</t>
  </si>
  <si>
    <t>6616c3391165530fa6792931</t>
  </si>
  <si>
    <t>6616c3391165530fa6792932</t>
  </si>
  <si>
    <t>6616c3391165530fa6792933</t>
  </si>
  <si>
    <t>6616c3391165530fa6792934</t>
  </si>
  <si>
    <t>6616c3391165530fa6792935</t>
  </si>
  <si>
    <t>6616c3391165530fa6792936</t>
  </si>
  <si>
    <t>6616c3391165530fa6792937</t>
  </si>
  <si>
    <t>6616c3391165530fa6792938</t>
  </si>
  <si>
    <t>6616c3391165530fa6792939</t>
  </si>
  <si>
    <t>6616c3391165530fa679293a</t>
  </si>
  <si>
    <t>6616c3391165530fa679293b</t>
  </si>
  <si>
    <t>6616c3391165530fa679293c</t>
  </si>
  <si>
    <t>6616c3391165530fa679293d</t>
  </si>
  <si>
    <t>6616c3391165530fa679293e</t>
  </si>
  <si>
    <t>6616c3391165530fa679293f</t>
  </si>
  <si>
    <t>6616c3391165530fa6792940</t>
  </si>
  <si>
    <t>6616c3391165530fa6792941</t>
  </si>
  <si>
    <t>6616c3391165530fa6792942</t>
  </si>
  <si>
    <t>6616c3391165530fa6792943</t>
  </si>
  <si>
    <t>6616c3391165530fa6792944</t>
  </si>
  <si>
    <t>6616c3391165530fa6792945</t>
  </si>
  <si>
    <t>6616c3391165530fa6792946</t>
  </si>
  <si>
    <t>6616c3391165530fa6792947</t>
  </si>
  <si>
    <t>6616c3391165530fa6792948</t>
  </si>
  <si>
    <t>6616c3391165530fa6792949</t>
  </si>
  <si>
    <t>6616c3391165530fa679294a</t>
  </si>
  <si>
    <t>6616c3391165530fa679294b</t>
  </si>
  <si>
    <t>6616c3391165530fa679294c</t>
  </si>
  <si>
    <t>6616c3391165530fa679294d</t>
  </si>
  <si>
    <t>6616c3391165530fa679294e</t>
  </si>
  <si>
    <t>6616c3391165530fa679294f</t>
  </si>
  <si>
    <t>6616c3391165530fa6792950</t>
  </si>
  <si>
    <t>6616c3391165530fa6792951</t>
  </si>
  <si>
    <t>6616c3391165530fa6792952</t>
  </si>
  <si>
    <t>6616c3391165530fa6792953</t>
  </si>
  <si>
    <t>6616c3391165530fa6792954</t>
  </si>
  <si>
    <t>6616c3391165530fa6792955</t>
  </si>
  <si>
    <t>6616c3391165530fa6792956</t>
  </si>
  <si>
    <t>6616c3391165530fa6792957</t>
  </si>
  <si>
    <t>6616c3391165530fa6792958</t>
  </si>
  <si>
    <t>6616c3391165530fa6792959</t>
  </si>
  <si>
    <t>6616c3391165530fa679295a</t>
  </si>
  <si>
    <t>6616c3391165530fa679295b</t>
  </si>
  <si>
    <t>6616c3391165530fa679295c</t>
  </si>
  <si>
    <t>6616c3391165530fa679295d</t>
  </si>
  <si>
    <t>6616c3391165530fa679295e</t>
  </si>
  <si>
    <t>6616c3391165530fa679295f</t>
  </si>
  <si>
    <t>6616c3391165530fa6792961</t>
  </si>
  <si>
    <t>6616c3391165530fa6792962</t>
  </si>
  <si>
    <t>6616c3391165530fa6792963</t>
  </si>
  <si>
    <t>6616c3391165530fa6792965</t>
  </si>
  <si>
    <t>6616c3391165530fa6792966</t>
  </si>
  <si>
    <t>6616c3391165530fa6792967</t>
  </si>
  <si>
    <t>6616c3391165530fa6792968</t>
  </si>
  <si>
    <t>6616c3391165530fa6792969</t>
  </si>
  <si>
    <t>6616c3391165530fa679296b</t>
  </si>
  <si>
    <t>6616c3391165530fa679296c</t>
  </si>
  <si>
    <t>6616c3391165530fa679296d</t>
  </si>
  <si>
    <t>6616c3391165530fa679296e</t>
  </si>
  <si>
    <t>6616c3391165530fa679296f</t>
  </si>
  <si>
    <t>6616c3391165530fa6792970</t>
  </si>
  <si>
    <t>6616c3391165530fa6792971</t>
  </si>
  <si>
    <t>6616c3391165530fa6792972</t>
  </si>
  <si>
    <t>6616c3391165530fa6792973</t>
  </si>
  <si>
    <t>6616c3391165530fa6792974</t>
  </si>
  <si>
    <t>6616c3391165530fa6792975</t>
  </si>
  <si>
    <t>6616c3391165530fa6792976</t>
  </si>
  <si>
    <t>6616c3391165530fa6792977</t>
  </si>
  <si>
    <t>6616c3391165530fa6792978</t>
  </si>
  <si>
    <t>6616c3391165530fa6792979</t>
  </si>
  <si>
    <t>6616c3391165530fa679297a</t>
  </si>
  <si>
    <t>6616c3391165530fa679297b</t>
  </si>
  <si>
    <t>6616c3391165530fa679297c</t>
  </si>
  <si>
    <t>6616c3391165530fa679297d</t>
  </si>
  <si>
    <t>6616c3391165530fa679297e</t>
  </si>
  <si>
    <t>6616c3391165530fa679297f</t>
  </si>
  <si>
    <t>6616c3391165530fa6792980</t>
  </si>
  <si>
    <t>6616c3391165530fa6792981</t>
  </si>
  <si>
    <t>6616c3391165530fa6792982</t>
  </si>
  <si>
    <t>6616c3391165530fa6792983</t>
  </si>
  <si>
    <t>6616c3391165530fa6792984</t>
  </si>
  <si>
    <t>6616c3391165530fa6792985</t>
  </si>
  <si>
    <t>6616c3391165530fa6792986</t>
  </si>
  <si>
    <t>6616c3391165530fa6792987</t>
  </si>
  <si>
    <t>6616c3391165530fa6792988</t>
  </si>
  <si>
    <t>6616c3391165530fa6792989</t>
  </si>
  <si>
    <t>6616c3391165530fa679298a</t>
  </si>
  <si>
    <t>6616c3391165530fa679298b</t>
  </si>
  <si>
    <t>6616c3391165530fa679298c</t>
  </si>
  <si>
    <t>6616c3391165530fa679298d</t>
  </si>
  <si>
    <t>6616c3391165530fa679298e</t>
  </si>
  <si>
    <t>6616c3391165530fa679298f</t>
  </si>
  <si>
    <t>6616c3391165530fa6792990</t>
  </si>
  <si>
    <t>6616c3391165530fa6792991</t>
  </si>
  <si>
    <t>6616c3391165530fa6792992</t>
  </si>
  <si>
    <t>6616c3391165530fa6792993</t>
  </si>
  <si>
    <t>6616c3391165530fa6792994</t>
  </si>
  <si>
    <t>6616c3391165530fa6792995</t>
  </si>
  <si>
    <t>6616c3391165530fa6792996</t>
  </si>
  <si>
    <t>6616c3391165530fa6792997</t>
  </si>
  <si>
    <t>6616c3391165530fa6792999</t>
  </si>
  <si>
    <t>6616c3391165530fa679299a</t>
  </si>
  <si>
    <t>6616c3391165530fa679299c</t>
  </si>
  <si>
    <t>6616c3391165530fa679299d</t>
  </si>
  <si>
    <t>6616c3391165530fa679299e</t>
  </si>
  <si>
    <t>6616c3391165530fa679299f</t>
  </si>
  <si>
    <t>6616c3391165530fa67929a0</t>
  </si>
  <si>
    <t>6616c3391165530fa67929a1</t>
  </si>
  <si>
    <t>6616c3391165530fa67929a2</t>
  </si>
  <si>
    <t>6616c3391165530fa67929a3</t>
  </si>
  <si>
    <t>6616c3391165530fa67929a4</t>
  </si>
  <si>
    <t>6616c3391165530fa67929a5</t>
  </si>
  <si>
    <t>6616c3391165530fa67929a6</t>
  </si>
  <si>
    <t>6616c3391165530fa67929a7</t>
  </si>
  <si>
    <t>6616c3391165530fa67929a9</t>
  </si>
  <si>
    <t>6616c3391165530fa67929aa</t>
  </si>
  <si>
    <t>6616c3391165530fa67929ab</t>
  </si>
  <si>
    <t>6616c3391165530fa67929ac</t>
  </si>
  <si>
    <t>6616c3391165530fa67929ad</t>
  </si>
  <si>
    <t>6616c3391165530fa67929ae</t>
  </si>
  <si>
    <t>6616c3391165530fa67929af</t>
  </si>
  <si>
    <t>6616c3391165530fa67929b0</t>
  </si>
  <si>
    <t>6616c3391165530fa67929b2</t>
  </si>
  <si>
    <t>6616c3391165530fa67929b3</t>
  </si>
  <si>
    <t>6616c3391165530fa67929b4</t>
  </si>
  <si>
    <t>6616c3391165530fa67929b5</t>
  </si>
  <si>
    <t>6616c3391165530fa67929b6</t>
  </si>
  <si>
    <t>6616c3391165530fa67929b7</t>
  </si>
  <si>
    <t>6616c3391165530fa67929b8</t>
  </si>
  <si>
    <t>6616c3391165530fa67929b9</t>
  </si>
  <si>
    <t>6616c3391165530fa67929ba</t>
  </si>
  <si>
    <t>6616c3391165530fa67929bb</t>
  </si>
  <si>
    <t>6616c3391165530fa67929bc</t>
  </si>
  <si>
    <t>6616c3391165530fa67929bd</t>
  </si>
  <si>
    <t>6616c3391165530fa67929c2</t>
  </si>
  <si>
    <t>6616c3391165530fa67929c3</t>
  </si>
  <si>
    <t>6616c3391165530fa67929c4</t>
  </si>
  <si>
    <t>6616c3391165530fa67929c5</t>
  </si>
  <si>
    <t>6616c3391165530fa67929c7</t>
  </si>
  <si>
    <t>6616c3391165530fa67929c8</t>
  </si>
  <si>
    <t>6616c3391165530fa67929c9</t>
  </si>
  <si>
    <t>6616c3391165530fa67929cb</t>
  </si>
  <si>
    <t>6616c3391165530fa67929cc</t>
  </si>
  <si>
    <t>6616c3391165530fa67929ce</t>
  </si>
  <si>
    <t>6616c3391165530fa67929cf</t>
  </si>
  <si>
    <t>6616c3391165530fa67929d0</t>
  </si>
  <si>
    <t>6616c3391165530fa67929d2</t>
  </si>
  <si>
    <t>6616c3391165530fa67929d3</t>
  </si>
  <si>
    <t>6616c3391165530fa67929d5</t>
  </si>
  <si>
    <t>661fdfb30e4307c99cadb041</t>
  </si>
  <si>
    <t>661fe0100e4307c99cadb047</t>
  </si>
  <si>
    <t>661fe1240e4307c99cadb058</t>
  </si>
  <si>
    <t>661fe1ad0e4307c99cadb061</t>
  </si>
  <si>
    <t>661fe2060e4307c99cadb06a</t>
  </si>
  <si>
    <t>661fe2530e4307c99cadb073</t>
  </si>
  <si>
    <t>661fe36c0e4307c99cadb094</t>
  </si>
  <si>
    <t>6616c3371165530fa679231e</t>
  </si>
  <si>
    <t>6616c3371165530fa6792328</t>
  </si>
  <si>
    <t>6616c3371165530fa679232d</t>
  </si>
  <si>
    <t>6616c3371165530fa679232e</t>
  </si>
  <si>
    <t>6616c3371165530fa679232f</t>
  </si>
  <si>
    <t>6616c3371165530fa6792332</t>
  </si>
  <si>
    <t>6616c3371165530fa6792352</t>
  </si>
  <si>
    <t>6616c3371165530fa6792353</t>
  </si>
  <si>
    <t>6616c3381165530fa67923c1</t>
  </si>
  <si>
    <t>6616c3381165530fa67923c2</t>
  </si>
  <si>
    <t>6616c3381165530fa67923c3</t>
  </si>
  <si>
    <t>6616c3381165530fa67923ef</t>
  </si>
  <si>
    <t>6616c3381165530fa67923f0</t>
  </si>
  <si>
    <t>6616c3381165530fa67923f2</t>
  </si>
  <si>
    <t>6616c3381165530fa679241d</t>
  </si>
  <si>
    <t>6616c3381165530fa679246b</t>
  </si>
  <si>
    <t>6616c3381165530fa6792471</t>
  </si>
  <si>
    <t>6616c3381165530fa6792474</t>
  </si>
  <si>
    <t>6616c3381165530fa6792477</t>
  </si>
  <si>
    <t>6616c3381165530fa6792478</t>
  </si>
  <si>
    <t>6616c3381165530fa6792479</t>
  </si>
  <si>
    <t>6616c3381165530fa679247a</t>
  </si>
  <si>
    <t>6616c3381165530fa679247b</t>
  </si>
  <si>
    <t>6616c3381165530fa679247c</t>
  </si>
  <si>
    <t>6616c3381165530fa679247d</t>
  </si>
  <si>
    <t>6616c3381165530fa679247e</t>
  </si>
  <si>
    <t>6616c3381165530fa6792480</t>
  </si>
  <si>
    <t>6616c3381165530fa6792481</t>
  </si>
  <si>
    <t>6616c3381165530fa6792482</t>
  </si>
  <si>
    <t>6616c3381165530fa6792483</t>
  </si>
  <si>
    <t>6616c3381165530fa679248b</t>
  </si>
  <si>
    <t>6616c3381165530fa67924c9</t>
  </si>
  <si>
    <t>6616c3381165530fa67924e9</t>
  </si>
  <si>
    <t>6616c3381165530fa67924ee</t>
  </si>
  <si>
    <t>6616c3381165530fa6792514</t>
  </si>
  <si>
    <t>6616c3381165530fa6792538</t>
  </si>
  <si>
    <t>6616c3381165530fa6792558</t>
  </si>
  <si>
    <t>6616c3381165530fa6792565</t>
  </si>
  <si>
    <t>6616c3381165530fa6792573</t>
  </si>
  <si>
    <t>6616c3381165530fa6792582</t>
  </si>
  <si>
    <t>6616c3381165530fa679258d</t>
  </si>
  <si>
    <t>6616c3381165530fa679258f</t>
  </si>
  <si>
    <t>6616c3381165530fa6792590</t>
  </si>
  <si>
    <t>6616c3381165530fa6792591</t>
  </si>
  <si>
    <t>6616c3381165530fa6792592</t>
  </si>
  <si>
    <t>6616c3381165530fa6792594</t>
  </si>
  <si>
    <t>6616c3381165530fa67925b1</t>
  </si>
  <si>
    <t>6616c3381165530fa67925b3</t>
  </si>
  <si>
    <t>6616c3381165530fa67925b6</t>
  </si>
  <si>
    <t>6616c3381165530fa67925b8</t>
  </si>
  <si>
    <t>66363a1de7f8341bd5391fd9</t>
  </si>
  <si>
    <t>6616c3381165530fa67925de</t>
  </si>
  <si>
    <t>6616c3381165530fa67925f5</t>
  </si>
  <si>
    <t>6616c3381165530fa6792621</t>
  </si>
  <si>
    <t>66363a1de7f8341bd5391fda</t>
  </si>
  <si>
    <t>66363a1de7f8341bd5391fdb</t>
  </si>
  <si>
    <t>6616c3381165530fa6792698</t>
  </si>
  <si>
    <t>6616c3381165530fa67926a3</t>
  </si>
  <si>
    <t>6616c3381165530fa67926a4</t>
  </si>
  <si>
    <t>6616c3381165530fa67926a7</t>
  </si>
  <si>
    <t>6616c3381165530fa67926a9</t>
  </si>
  <si>
    <t>6616c3381165530fa67926aa</t>
  </si>
  <si>
    <t>6616c3381165530fa67926ad</t>
  </si>
  <si>
    <t>6616c3381165530fa67926ae</t>
  </si>
  <si>
    <t>6616c3381165530fa67926b0</t>
  </si>
  <si>
    <t>6616c3381165530fa67926b1</t>
  </si>
  <si>
    <t>6616c3381165530fa67926b2</t>
  </si>
  <si>
    <t>6616c3381165530fa67926b4</t>
  </si>
  <si>
    <t>6616c3381165530fa67926b8</t>
  </si>
  <si>
    <t>6616c3381165530fa67926ba</t>
  </si>
  <si>
    <t>6616c3381165530fa67926bc</t>
  </si>
  <si>
    <t>6616c3381165530fa67926bd</t>
  </si>
  <si>
    <t>6616c3381165530fa67926bf</t>
  </si>
  <si>
    <t>6616c3381165530fa67926c0</t>
  </si>
  <si>
    <t>6616c3381165530fa67926c1</t>
  </si>
  <si>
    <t>6616c3381165530fa67926c3</t>
  </si>
  <si>
    <t>6616c3381165530fa67926c5</t>
  </si>
  <si>
    <t>6616c3381165530fa67926c6</t>
  </si>
  <si>
    <t>6616c3381165530fa67926c8</t>
  </si>
  <si>
    <t>6616c3381165530fa67926cb</t>
  </si>
  <si>
    <t>6616c3381165530fa67926cc</t>
  </si>
  <si>
    <t>6616c3381165530fa67926ce</t>
  </si>
  <si>
    <t>6616c3381165530fa67926cf</t>
  </si>
  <si>
    <t>6616c3381165530fa67926d0</t>
  </si>
  <si>
    <t>6616c3381165530fa67926d1</t>
  </si>
  <si>
    <t>6616c3381165530fa67926d2</t>
  </si>
  <si>
    <t>6616c3381165530fa67926d4</t>
  </si>
  <si>
    <t>6616c3381165530fa67926d7</t>
  </si>
  <si>
    <t>6616c3381165530fa6792710</t>
  </si>
  <si>
    <t>6616c3381165530fa679274e</t>
  </si>
  <si>
    <t>6616c3381165530fa6792750</t>
  </si>
  <si>
    <t>6616c3381165530fa6792752</t>
  </si>
  <si>
    <t>6616c3381165530fa679277a</t>
  </si>
  <si>
    <t>6616c3381165530fa67927af</t>
  </si>
  <si>
    <t>6616c3381165530fa67927b9</t>
  </si>
  <si>
    <t>6616c3381165530fa67927cd</t>
  </si>
  <si>
    <t>66363a1de7f8341bd5391fdc</t>
  </si>
  <si>
    <t>66363a1de7f8341bd5391fdd</t>
  </si>
  <si>
    <t>6616c3391165530fa6792882</t>
  </si>
  <si>
    <t>6616c3391165530fa6792887</t>
  </si>
  <si>
    <t>6616c3391165530fa679289c</t>
  </si>
  <si>
    <t>6616c3391165530fa67928b4</t>
  </si>
  <si>
    <t>6616c3391165530fa67928b6</t>
  </si>
  <si>
    <t>6616c3391165530fa67928c3</t>
  </si>
  <si>
    <t>6616c3391165530fa67928cb</t>
  </si>
  <si>
    <t>6616c3391165530fa67928cd</t>
  </si>
  <si>
    <t>6616c3391165530fa67928ce</t>
  </si>
  <si>
    <t>6616c3391165530fa67928d3</t>
  </si>
  <si>
    <t>6616c3391165530fa67928fc</t>
  </si>
  <si>
    <t>6616c3391165530fa679290e</t>
  </si>
  <si>
    <t>6616c3391165530fa6792927</t>
  </si>
  <si>
    <t>6616c3391165530fa679292b</t>
  </si>
  <si>
    <t>6616c3391165530fa6792960</t>
  </si>
  <si>
    <t>6616c3391165530fa6792964</t>
  </si>
  <si>
    <t>6616c3391165530fa679296a</t>
  </si>
  <si>
    <t>6616c3391165530fa6792998</t>
  </si>
  <si>
    <t>6616c3391165530fa679299b</t>
  </si>
  <si>
    <t>6616c3391165530fa67929a8</t>
  </si>
  <si>
    <t>6616c3391165530fa67929b1</t>
  </si>
  <si>
    <t>6616c3391165530fa67929be</t>
  </si>
  <si>
    <t>6616c3391165530fa67929bf</t>
  </si>
  <si>
    <t>6616c3391165530fa67929c0</t>
  </si>
  <si>
    <t>6616c3391165530fa67929c1</t>
  </si>
  <si>
    <t>6616c3391165530fa67929c6</t>
  </si>
  <si>
    <t>6616c3391165530fa67929ca</t>
  </si>
  <si>
    <t>6616c3391165530fa67929cd</t>
  </si>
  <si>
    <t>6616c3391165530fa67929d1</t>
  </si>
  <si>
    <t>6616c3391165530fa67929d4</t>
  </si>
  <si>
    <t>6616c3391165530fa67929d6</t>
  </si>
  <si>
    <t>6616c3391165530fa67929d7</t>
  </si>
  <si>
    <t>6616c3391165530fa67929d8</t>
  </si>
  <si>
    <t>RLM &amp;  ggf. große SLP mit Prozessgas</t>
  </si>
  <si>
    <t>SLP (Rest)</t>
  </si>
  <si>
    <t>Vorbedingung</t>
  </si>
  <si>
    <t>Zunächst ist die Bedarfsreduktion durch Elektrifizierung o.ä. zu berücksichtigen:</t>
  </si>
  <si>
    <t>Zunächst sind Bedarfsreduktionen durch andere Wärmelösungen zu berücksichtigen, sofern sie als sehr wahrscheinlich eingestuft werden:</t>
  </si>
  <si>
    <t>Haben RLM-Kunden eine Reduktion oder einen Wegfall ihres Gasbedarfes durch eine alternative Energieversorgung angekündigt, so sind diese Minderungen am relevanten Netzkopplungspunkt gegenüber der Basisprognose zeitlich eingeordnet in Abzug zu bringen. Dies betrifft zunächst nur die Methanprognose, da kein H2-Bedarf vorliegt. Dies beeinflusst jedoch HG 3.</t>
  </si>
  <si>
    <t>Liegen kommunale Wärmepläne vor, die durch den VNB als gesichert angesehen werden und die eine Versorgung mit dezentraler Wärme oder Wärmenetzen vorsehen, so sind diese Bedarfe SLP-seitig zum relevanten Zeitpunkt in Abzug zu bringen. Im Falle von H2-versorgten Wärmezentralen sind diese entsprechend in der Härtegradeinteilung für RLM-Kunden hinzuzurechnen.</t>
  </si>
  <si>
    <t>Effizienzgewinne sind in der allgemeinen zugrundeliegenden Basisprognose abzubilden.</t>
  </si>
  <si>
    <t>Härtegrad ↓</t>
  </si>
  <si>
    <t>Eintritts-wahrscheinlichkeit</t>
  </si>
  <si>
    <t>möglich</t>
  </si>
  <si>
    <r>
      <t xml:space="preserve">Der </t>
    </r>
    <r>
      <rPr>
        <b/>
        <sz val="10"/>
        <rFont val="Calibri"/>
        <family val="2"/>
        <scheme val="minor"/>
      </rPr>
      <t xml:space="preserve">Härtegrad III </t>
    </r>
    <r>
      <rPr>
        <sz val="10"/>
        <rFont val="Calibri"/>
        <family val="2"/>
        <scheme val="minor"/>
      </rPr>
      <t xml:space="preserve">der Wasserstoff-Prognose enthält die Bedarfe 
</t>
    </r>
    <r>
      <rPr>
        <b/>
        <sz val="10"/>
        <rFont val="Calibri"/>
        <family val="2"/>
        <scheme val="minor"/>
      </rPr>
      <t xml:space="preserve">a) </t>
    </r>
    <r>
      <rPr>
        <sz val="10"/>
        <rFont val="Calibri"/>
        <family val="2"/>
        <scheme val="minor"/>
      </rPr>
      <t xml:space="preserve">aller Kunden, für die eine Versorgung mit Wasserstoff grundsätzlich möglich ist, d. h. die
</t>
    </r>
    <r>
      <rPr>
        <b/>
        <sz val="10"/>
        <rFont val="Calibri"/>
        <family val="2"/>
        <scheme val="minor"/>
      </rPr>
      <t>aa)</t>
    </r>
    <r>
      <rPr>
        <sz val="10"/>
        <rFont val="Calibri"/>
        <family val="2"/>
        <scheme val="minor"/>
      </rPr>
      <t xml:space="preserve"> zukünftig nicht durch Biomethan oder anderes klimanetrales Methan versorgt werden sollen, 
</t>
    </r>
    <r>
      <rPr>
        <b/>
        <sz val="10"/>
        <rFont val="Calibri"/>
        <family val="2"/>
        <scheme val="minor"/>
      </rPr>
      <t>bb)</t>
    </r>
    <r>
      <rPr>
        <sz val="10"/>
        <rFont val="Calibri"/>
        <family val="2"/>
        <scheme val="minor"/>
      </rPr>
      <t xml:space="preserve"> Methan nicht stofflich einsetzen, 
</t>
    </r>
    <r>
      <rPr>
        <b/>
        <sz val="10"/>
        <rFont val="Calibri"/>
        <family val="2"/>
        <scheme val="minor"/>
      </rPr>
      <t>cc)</t>
    </r>
    <r>
      <rPr>
        <sz val="10"/>
        <rFont val="Calibri"/>
        <family val="2"/>
        <scheme val="minor"/>
      </rPr>
      <t xml:space="preserve"> gegenüber dem Netzbetreiber keinen Wegfall des Methanbedarfs aufgezeigt haben und
</t>
    </r>
    <r>
      <rPr>
        <b/>
        <sz val="10"/>
        <rFont val="Calibri"/>
        <family val="2"/>
        <scheme val="minor"/>
      </rPr>
      <t>dd)</t>
    </r>
    <r>
      <rPr>
        <sz val="10"/>
        <rFont val="Calibri"/>
        <family val="2"/>
        <scheme val="minor"/>
      </rPr>
      <t xml:space="preserve"> nicht in Härtegrad I oder II fallen, sowie
</t>
    </r>
    <r>
      <rPr>
        <b/>
        <sz val="10"/>
        <rFont val="Calibri"/>
        <family val="2"/>
        <scheme val="minor"/>
      </rPr>
      <t xml:space="preserve">b) </t>
    </r>
    <r>
      <rPr>
        <sz val="10"/>
        <rFont val="Calibri"/>
        <family val="2"/>
        <scheme val="minor"/>
      </rPr>
      <t xml:space="preserve">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ein Prüfgebiet veröffentlicht wur-de oder eine dezentrale Wärmeversorgung oder Wärmenetzgebiete geplant wurden und die vom Netzbetreiber nicht als gesichert angesehen werden oder in denen zumindest eine Teilversorgung mit Wasserstoff für möglich gehalten wird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</si>
  <si>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wahrscheinlich (&gt;50%)</t>
  </si>
  <si>
    <r>
      <t xml:space="preserve">Der </t>
    </r>
    <r>
      <rPr>
        <b/>
        <sz val="10"/>
        <rFont val="Calibri"/>
        <family val="2"/>
        <scheme val="minor"/>
      </rPr>
      <t>Härtegrad II</t>
    </r>
    <r>
      <rPr>
        <sz val="10"/>
        <rFont val="Calibri"/>
        <family val="2"/>
        <scheme val="minor"/>
      </rPr>
      <t xml:space="preserve"> der Wasserstoff-Prognose enthält die Bedarfe
</t>
    </r>
    <r>
      <rPr>
        <b/>
        <sz val="10"/>
        <rFont val="Calibri"/>
        <family val="2"/>
        <scheme val="minor"/>
      </rPr>
      <t>a)</t>
    </r>
    <r>
      <rPr>
        <sz val="10"/>
        <rFont val="Calibri"/>
        <family val="2"/>
        <scheme val="minor"/>
      </rPr>
      <t xml:space="preserve"> aller Kunden, für die eine abgeschlossene schriftliche Vereinbarung, insbesondere eine Absichtserklärung oder eine vom Kunden freigegebene Gesprächsdokumenta-tion vorliegt, in der dieser gegenüber dem Netzbetreiber erklärt, dass er an der Lie-ferung von Wasserstoff interessiert ist, wenn perspektivisch die netzseitige Kapazi-tät nd ein Wasserstoff-Lieferant verfügbar sind, der Wasserstoff zu einem marktge-rechten Preis anbietet, sowie
</t>
    </r>
    <r>
      <rPr>
        <b/>
        <sz val="10"/>
        <rFont val="Calibri"/>
        <family val="2"/>
        <scheme val="minor"/>
      </rPr>
      <t>b)</t>
    </r>
    <r>
      <rPr>
        <sz val="10"/>
        <rFont val="Calibri"/>
        <family val="2"/>
        <scheme val="minor"/>
      </rPr>
      <t xml:space="preserve"> von Wärmekunden, die aktuell im Erdgasbereich SLP-Kunden sind, in Gebieten, für die 
Kunden gemäß lit. a) existieren. </t>
    </r>
  </si>
  <si>
    <t>sehr wahrscheinlich (ca. 80%)</t>
  </si>
  <si>
    <r>
      <t>Der</t>
    </r>
    <r>
      <rPr>
        <b/>
        <sz val="10"/>
        <rFont val="Calibri"/>
        <family val="2"/>
        <scheme val="minor"/>
      </rPr>
      <t xml:space="preserve"> Härtegrad I </t>
    </r>
    <r>
      <rPr>
        <sz val="10"/>
        <rFont val="Calibri"/>
        <family val="2"/>
        <scheme val="minor"/>
      </rPr>
      <t xml:space="preserve">der Wasserstoff-Prognose enthält die Bedarfe 
</t>
    </r>
    <r>
      <rPr>
        <b/>
        <sz val="10"/>
        <rFont val="Calibri"/>
        <family val="2"/>
        <scheme val="minor"/>
      </rPr>
      <t>a)</t>
    </r>
    <r>
      <rPr>
        <sz val="10"/>
        <rFont val="Calibri"/>
        <family val="2"/>
        <scheme val="minor"/>
      </rPr>
      <t xml:space="preserve"> aller Kunden, für die
</t>
    </r>
    <r>
      <rPr>
        <b/>
        <sz val="10"/>
        <rFont val="Calibri"/>
        <family val="2"/>
        <scheme val="minor"/>
      </rPr>
      <t>aa)</t>
    </r>
    <r>
      <rPr>
        <sz val="10"/>
        <rFont val="Calibri"/>
        <family val="2"/>
        <scheme val="minor"/>
      </rPr>
      <t xml:space="preserve"> ein konkretes netzplanerisches Umsetzungskonzept erarbeitet wurde, das in der Netzbetreiberkaskade am jeweiligen Netzkopplungspunkt bzw. in der jeweiligen Ausspeisezone einvernehmlich abgestimmt wurde, oder 
</t>
    </r>
    <r>
      <rPr>
        <b/>
        <sz val="10"/>
        <rFont val="Calibri"/>
        <family val="2"/>
        <scheme val="minor"/>
      </rPr>
      <t>bb)</t>
    </r>
    <r>
      <rPr>
        <sz val="10"/>
        <rFont val="Calibri"/>
        <family val="2"/>
        <scheme val="minor"/>
      </rPr>
      <t xml:space="preserve"> eine über Härtegrad II hinausgehende schriftliche Vereinbarung zwischen Netz-betreiber und Kunde mit finanzieller Komponente, z. B. Plankostenzuschuss, ge-schlossen wurde, sowie
</t>
    </r>
    <r>
      <rPr>
        <b/>
        <sz val="10"/>
        <rFont val="Calibri"/>
        <family val="2"/>
        <scheme val="minor"/>
      </rPr>
      <t>b)</t>
    </r>
    <r>
      <rPr>
        <sz val="10"/>
        <rFont val="Calibri"/>
        <family val="2"/>
        <scheme val="minor"/>
      </rPr>
      <t xml:space="preserve"> 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Wasserstoffnetzgebiete veröffent-licht wurden oder in denen Kunden gemäß lit. a) existieren,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</si>
  <si>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H2-gesicherter Bedarf</t>
  </si>
  <si>
    <t>gesichert</t>
  </si>
  <si>
    <t>Ein gesicherter Wasserstoffbedarf von Kunden liegt vor, wenn eine konkrete Kapazitätsreservierung bzw. -buchung vorliegt oder ein Vertrag zur Festlegung der technischen Parameter zur Herstellung des Netzanschlusses, der Übernahme der damit verbundenen Kosten und Festlegung des Termins der technischen Inbetriebnahme oder eine substanzielle Förderung mit öffentlichen Geldern (z. B. IPCEI-Projekte) existiert.</t>
  </si>
  <si>
    <t>In einem Gebiet, für das keine kommunale Wärmeplanung vorliegt, können Wärmekunden, die aktuell im Erdgasbereich SLP-Kunden sind, maximal dem gleichen Härtegrad zugeordnet werden, wie die Kunden dieses Gebiets, die keine solche Wärmekunden sind.</t>
  </si>
  <si>
    <t>Orientierungshilfe für die Zuordnung der Kunden in Sektoren</t>
  </si>
  <si>
    <t>Netzkundenübersicht</t>
  </si>
  <si>
    <t>Kundengruppen</t>
  </si>
  <si>
    <t>RLM-Netzkunden</t>
  </si>
  <si>
    <t>RLM/SLP</t>
  </si>
  <si>
    <t>SLP-Netzkunden</t>
  </si>
  <si>
    <t>Kraftwerkskunden</t>
  </si>
  <si>
    <t>größere RLM-Netzkunden</t>
  </si>
  <si>
    <t>nachgelagerte Netzbetreiber</t>
  </si>
  <si>
    <t>mittlere RLM-Netzkunden</t>
  </si>
  <si>
    <t>kleinere RLM-Netzkunden</t>
  </si>
  <si>
    <t>Tankstellen (Treibstoffe)</t>
  </si>
  <si>
    <t xml:space="preserve">Prozessgas- und Heizkunden (GHD)             </t>
  </si>
  <si>
    <t>Haushaltskunden (Gebäudesektor)</t>
  </si>
  <si>
    <t>Sektoren</t>
  </si>
  <si>
    <t>Kraftwerke / Umwandlung</t>
  </si>
  <si>
    <t>individuelle Zuordnung in die Sektoren Industrie/GHD</t>
  </si>
  <si>
    <t>entsprechend anteilig unter Berücksichtigung der gaswirtschaftlichen Sorgfaltspflicht</t>
  </si>
  <si>
    <t>individuelle Zuordnung in die Sektoren Industrie/GHD/Haushalte</t>
  </si>
  <si>
    <t>Verkehr</t>
  </si>
  <si>
    <t>GHD</t>
  </si>
  <si>
    <t>Haushalte</t>
  </si>
  <si>
    <t>Sektor Kraftwerke/Umwandlung</t>
  </si>
  <si>
    <t>Der Sektor Kraftwerke/Umwandlung umfasst die kommerzielle Erzeugung von Elektrizität und/oder Wärme (inkl. Nah- und Fernwärme) durch verschiedene Arten von Kraftwerken, die als Brennstoff Methan oder Wasserstoff einsetzen.</t>
  </si>
  <si>
    <r>
      <t>Sektor</t>
    </r>
    <r>
      <rPr>
        <sz val="12"/>
        <color rgb="FFFF0000"/>
        <rFont val="Calibri"/>
        <family val="2"/>
        <scheme val="minor"/>
      </rPr>
      <t xml:space="preserve"> </t>
    </r>
    <r>
      <rPr>
        <sz val="12"/>
        <color indexed="9"/>
        <rFont val="Calibri"/>
        <family val="2"/>
        <scheme val="minor"/>
      </rPr>
      <t>Industrie</t>
    </r>
  </si>
  <si>
    <t>Der Industriesektor umfasst Bergbau und Gewinnung von Steinen und Erden, Wasser- und Energieversorung (ohne Kraftwerke/Umwandlung) sowie verarbeitendes Gewerbe hierzu zählen insbesondere: 
Bergbau und Gewinnung von Steinen und Erden
Herstellung von Nahrungs- und Futtermitteln; Getränkeherstellung; Tabakverarbeitung
Herstellung von Textilien, Bekleidung, Leder, Lederwaren und Schuhen
Herstellung von Holzwaren, Papier und Druckerzeugnissen
Kokerei und Mineralölverarbeitung
Herstellung von chemischen Erzeugnissen
Herstellung von pharmazeutischen Erzeugnissen
Herstellung von Gummi-, Kunststoff- und Glaswaren, Keramik u.Ä.
Metallerzeugung und -bearbeitung, Herstellung von Metallerzeugnissen
Herstellung von Datenverarbeitungsgeräten, elektronischen und optischen Erzeugnissen
Herstellung von elektrischen Ausrüstungen
Maschinenbau
Fahrzeugbau
Herstellung von Möbeln, sonstigen Waren, Reparatur und Installation von Maschinen und Ausrüstungen
Energieversorgung (ohne Umwandlungssektor)
Wasserversorgung; Entsorgung u.Ä.</t>
  </si>
  <si>
    <t>basierend auf die Wirtschaftszweige der vorlkswirtschaftlichen Gesamtrechnung WZ 2008</t>
  </si>
  <si>
    <t>https://www.statistikportal.de/de/vgrdl/ergebnisse-kreisebene/bruttoinlandsprodukt-bruttowertschoepfung-kreise.</t>
  </si>
  <si>
    <t>Sektor Gewerbe/Handel/Dienstleistung (GHD)</t>
  </si>
  <si>
    <t>Der Sektor Gewerbe/Handel/Dienstleistung umfasst alle wirtschaftlichen Aktivitäten, die nicht zur Industrie oder zu den Haushalten gehören. Dazu zählen insbesondere:
Land- und Forstwirtschaft, Fischerei
Baugewerbe
Handel; Instandhaltung und Reparatur von Kraftfahrzeugen
Verkehr und Lagerei
Gastgewerbe
Verlagswesen, audiovisuelle Medien und Rundfunk
Telekommunikation
Informationstechnologische Dienstleistungen; Informationsdienstleistungen
Finanz- und Versicherungsdienstleister
Grundstücks- und Wohnungswesen
Freiberufliche und technische Dienstleister
Forschung und Entwicklung
Sonstige freiberufliche, wissenschaftliche und technische Dienstleister
Sonstige  Unternehmensdienstleister
Öffentliche Verwaltung, Verteidigung; Sozialversicherung
Erziehung und Unterricht
Gesundheitswesen
Heime und Sozialwesen
Kunst, Unterhaltung und Erholung
Sonstigen Dienstleister a.n.g</t>
  </si>
  <si>
    <t>Sektor Haushalte</t>
  </si>
  <si>
    <t>Der Sektor Haushalte bezieht sich auf den Energieverbrauch und die Aktivitäten, die in Haushalten stattfinden. Dies umfasst den Verbrauch von Energie für Heizung, Kühlung, Beleuchtung, Kochen und andere Haushaltsgeräte.</t>
  </si>
  <si>
    <t>Der Sektor Verkehr umfasst den Treibstoff für den Transport von Personen und Gütern. Dies schließt den Straßenverkehr, Schienenverkehr, Luftverkehr sowie die Schifffahrt ein. 
Hinweis: der Betrieb von Tankstellen, Flughäfen und Logistikzentren wird dem GHD Sektor zugordnet.</t>
  </si>
  <si>
    <t>Begrifflichkeiten</t>
  </si>
  <si>
    <t>Erläuterung</t>
  </si>
  <si>
    <t>weiterer Verweis</t>
  </si>
  <si>
    <t>Reiter LFP 2026</t>
  </si>
  <si>
    <t>Ausspeisezone oder Netzkopplungspunkt</t>
  </si>
  <si>
    <t>Ein Wechsel zwischen den Ausspeisezonen oder NKP ist nicht möglich</t>
  </si>
  <si>
    <r>
      <rPr>
        <sz val="10"/>
        <rFont val="Calibri"/>
        <family val="2"/>
      </rPr>
      <t>notwendige Hinweise können in der Zeile 12 (im Reiter LFP 2026) weiter ausgeführt werden</t>
    </r>
  </si>
  <si>
    <t>Erreichung der Klimaziele bis 2045</t>
  </si>
  <si>
    <t>CH4-Bedarfsmeldungen sollten ab 2045 bei Null liegen, Ausnahme wenn der Bedarf durch klimaneutrale Lösungen (Biomethan, CCS, usw.) gedeckt werden kann. Grundsätzlich muss dies mit dem vorgelagerten Netzbetreiber abgestimmt werden.</t>
  </si>
  <si>
    <r>
      <rPr>
        <sz val="10"/>
        <rFont val="Calibri"/>
        <family val="2"/>
      </rPr>
      <t>Hinweismeldung unter Zelle U26 bzw. V26 (im Reiter "LFP 2026")</t>
    </r>
  </si>
  <si>
    <t>Sektorenwerte</t>
  </si>
  <si>
    <t xml:space="preserve">Die Summe der den Sektoren zugeordneten Energiebedarfen muss 100% der gesamten Leistung bzw. Menge entsprechen.   </t>
  </si>
  <si>
    <t>siehe Reiter "Definition Sektoren"</t>
  </si>
  <si>
    <t>Gleichzeitigkeitseffekte</t>
  </si>
  <si>
    <t>Werden durch den meldenden Netzbetreiber im Sinne der gaswirtschaftlichen Sorgfaltspflicht wie bisher berücksichtigt.</t>
  </si>
  <si>
    <t>zu berücksichtigen unter Reiter "LFP 2026" unter Abschnitt A</t>
  </si>
  <si>
    <t>Reiter Großkunden</t>
  </si>
  <si>
    <t>WTNB</t>
  </si>
  <si>
    <t>Wasserstofftransportnetzbetreiber = Regulierte Betreiber von Wasserstofftransportnetzen</t>
  </si>
  <si>
    <t>Geografische Koordinaten nach WGS84</t>
  </si>
  <si>
    <t>Nach Eingabe der Adresse in das Suchfeld unter https://www.koordinaten-umrechner.de werden aus dem Bereich  Dezimalgrad (WGS84) die Werte Lat und Lon in die Zwischenablage kopiert und diese in die entsprechenden Felder eingefügt</t>
  </si>
  <si>
    <t>Sektorenzuordnung</t>
  </si>
  <si>
    <t>Grundsätzlich ist jeder Kunde/Zeile genau einem Sektor zuzuordnen, Ausnahme: beinhaltet der Gesamtbedarf ein Kraftwerk mit einem zu erwartenden Gesamtbedarf von &gt;= 20 MW (Brennwert), ist der Kraftwerksbedarf in einer Zeile und der restliche Bedarf in einer separaten Zeile zu melden</t>
  </si>
  <si>
    <t xml:space="preserve">Datenweitergabe </t>
  </si>
  <si>
    <t>Der meldende Netzbetreiber hat sich abzusichern, dass die im Reiter Großkunden erfassten Daten zum Zwecke der Netzplanung zwischen den betroffenen Netzbetreibern geteilt und weiterverarbeitet werden dürfen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</si>
</sst>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quot; €&quot;_-;\-* #,##0.00&quot; €&quot;_-;_-* &quot;-&quot;??&quot; €&quot;_-;_-@_-"/>
    <numFmt numFmtId="165" formatCode="0\ &quot;kWh/h&quot;"/>
    <numFmt numFmtId="166" formatCode="0\ &quot;kWh&quot;"/>
    <numFmt numFmtId="167" formatCode="0.000"/>
  </numFmts>
  <fonts count="40" x14ac:knownFonts="1">
    <font>
      <sz val="10"/>
      <name val="Arial"/>
    </font>
    <font>
      <sz val="11"/>
      <color theme="1"/>
      <name val="Calibri"/>
      <family val="2"/>
      <scheme val="minor"/>
    </font>
    <font>
      <sz val="10"/>
      <name val="Verdana"/>
      <family val="2"/>
    </font>
    <font>
      <sz val="10"/>
      <name val="Verdana"/>
      <family val="2"/>
    </font>
    <font>
      <u/>
      <sz val="10"/>
      <color theme="10"/>
      <name val="Arial"/>
      <family val="2"/>
    </font>
    <font>
      <b/>
      <sz val="20"/>
      <name val="Calibri"/>
      <family val="2"/>
      <scheme val="minor"/>
    </font>
    <font>
      <b/>
      <i/>
      <sz val="16"/>
      <name val="Calibri"/>
      <family val="2"/>
      <scheme val="minor"/>
    </font>
    <font>
      <sz val="10"/>
      <name val="Calibri"/>
      <family val="2"/>
      <scheme val="minor"/>
    </font>
    <font>
      <sz val="12"/>
      <color indexed="9"/>
      <name val="Calibri"/>
      <family val="2"/>
      <scheme val="minor"/>
    </font>
    <font>
      <sz val="12"/>
      <color theme="0"/>
      <name val="Calibri"/>
      <family val="2"/>
      <scheme val="minor"/>
    </font>
    <font>
      <u/>
      <sz val="10"/>
      <color theme="10"/>
      <name val="Calibri"/>
      <family val="2"/>
      <scheme val="minor"/>
    </font>
    <font>
      <b/>
      <sz val="18"/>
      <name val="Calibri"/>
      <family val="2"/>
      <scheme val="minor"/>
    </font>
    <font>
      <b/>
      <sz val="12"/>
      <name val="Calibri"/>
      <family val="2"/>
      <scheme val="minor"/>
    </font>
    <font>
      <sz val="12"/>
      <name val="Calibri"/>
      <family val="2"/>
      <scheme val="minor"/>
    </font>
    <font>
      <i/>
      <sz val="10"/>
      <name val="Calibri"/>
      <family val="2"/>
      <scheme val="minor"/>
    </font>
    <font>
      <b/>
      <sz val="10"/>
      <color rgb="FF000000"/>
      <name val="Arial"/>
      <family val="2"/>
    </font>
    <font>
      <sz val="10"/>
      <name val="Arial"/>
      <family val="2"/>
    </font>
    <font>
      <b/>
      <sz val="10"/>
      <color rgb="FFFF0000"/>
      <name val="Calibri"/>
      <family val="2"/>
      <scheme val="minor"/>
    </font>
    <font>
      <sz val="10"/>
      <color theme="1"/>
      <name val="Calibri"/>
      <family val="2"/>
      <scheme val="minor"/>
    </font>
    <font>
      <sz val="11"/>
      <color theme="1"/>
      <name val="Calibri"/>
      <family val="2"/>
    </font>
    <font>
      <sz val="12"/>
      <color theme="1"/>
      <name val="Calibri"/>
      <family val="2"/>
      <scheme val="minor"/>
    </font>
    <font>
      <sz val="10"/>
      <color rgb="FFFF0000"/>
      <name val="Arial"/>
      <family val="2"/>
    </font>
    <font>
      <sz val="11"/>
      <name val="Calibri"/>
      <family val="2"/>
      <scheme val="minor"/>
    </font>
    <font>
      <sz val="9"/>
      <name val="Arial"/>
      <family val="2"/>
    </font>
    <font>
      <b/>
      <sz val="10"/>
      <name val="Calibri"/>
      <family val="2"/>
      <scheme val="minor"/>
    </font>
    <font>
      <sz val="12"/>
      <color rgb="FFFF0000"/>
      <name val="Calibri"/>
      <family val="2"/>
      <scheme val="minor"/>
    </font>
    <font>
      <sz val="9"/>
      <name val="Calibri"/>
      <family val="2"/>
      <scheme val="minor"/>
    </font>
    <font>
      <b/>
      <sz val="12"/>
      <color theme="0"/>
      <name val="Calibri"/>
      <family val="2"/>
      <scheme val="minor"/>
    </font>
    <font>
      <b/>
      <sz val="11"/>
      <name val="Calibri"/>
      <family val="2"/>
      <scheme val="minor"/>
    </font>
    <font>
      <sz val="10"/>
      <name val="Calibri"/>
      <family val="2"/>
    </font>
    <font>
      <sz val="10"/>
      <color theme="1"/>
      <name val="Calibri"/>
      <family val="2"/>
    </font>
    <font>
      <b/>
      <sz val="16"/>
      <name val="Calibri"/>
      <family val="2"/>
      <scheme val="minor"/>
    </font>
    <font>
      <sz val="10"/>
      <color rgb="FF000000"/>
      <name val="Calibri"/>
      <family val="2"/>
      <scheme val="minor"/>
    </font>
    <font>
      <b/>
      <sz val="10"/>
      <color rgb="FF000000"/>
      <name val="Calibri"/>
      <family val="2"/>
      <scheme val="minor"/>
    </font>
    <font>
      <b/>
      <sz val="12"/>
      <color theme="0"/>
      <name val="Arial"/>
      <family val="2"/>
    </font>
    <font>
      <sz val="10"/>
      <color theme="0"/>
      <name val="Calibri"/>
      <family val="2"/>
      <scheme val="minor"/>
    </font>
    <font>
      <b/>
      <sz val="10"/>
      <color theme="0"/>
      <name val="Calibri"/>
      <family val="2"/>
      <scheme val="minor"/>
    </font>
    <font>
      <sz val="8"/>
      <name val="Arial"/>
      <family val="2"/>
    </font>
    <font>
      <b/>
      <sz val="10"/>
      <color theme="1"/>
      <name val="Calibri"/>
      <family val="2"/>
      <scheme val="minor"/>
    </font>
    <font>
      <sz val="9"/>
      <color theme="0"/>
      <name val="Calibri"/>
      <family val="2"/>
      <scheme val="minor"/>
    </font>
  </fonts>
  <fills count="16">
    <fill>
      <patternFill patternType="none"/>
    </fill>
    <fill>
      <patternFill patternType="gray125"/>
    </fill>
    <fill>
      <patternFill patternType="solid">
        <fgColor indexed="22"/>
        <bgColor indexed="64"/>
      </patternFill>
    </fill>
    <fill>
      <patternFill patternType="solid">
        <fgColor rgb="FF27B4DA"/>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2060"/>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249977111117893"/>
        <bgColor indexed="64"/>
      </patternFill>
    </fill>
  </fills>
  <borders count="48">
    <border>
      <left/>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style="medium">
        <color indexed="9"/>
      </right>
      <top/>
      <bottom style="medium">
        <color indexed="9"/>
      </bottom>
      <diagonal/>
    </border>
    <border>
      <left style="medium">
        <color indexed="9"/>
      </left>
      <right/>
      <top/>
      <bottom/>
      <diagonal/>
    </border>
    <border>
      <left style="medium">
        <color indexed="9"/>
      </left>
      <right style="medium">
        <color indexed="9"/>
      </right>
      <top/>
      <bottom style="medium">
        <color indexed="9"/>
      </bottom>
      <diagonal/>
    </border>
    <border>
      <left style="medium">
        <color theme="0"/>
      </left>
      <right/>
      <top/>
      <bottom style="medium">
        <color theme="0"/>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indexed="9"/>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top style="medium">
        <color indexed="9"/>
      </top>
      <bottom style="medium">
        <color indexed="9"/>
      </bottom>
      <diagonal/>
    </border>
    <border>
      <left/>
      <right style="medium">
        <color theme="0"/>
      </right>
      <top style="medium">
        <color indexed="9"/>
      </top>
      <bottom style="medium">
        <color indexed="9"/>
      </bottom>
      <diagonal/>
    </border>
    <border>
      <left style="medium">
        <color theme="0"/>
      </left>
      <right/>
      <top style="medium">
        <color indexed="9"/>
      </top>
      <bottom style="medium">
        <color indexed="9"/>
      </bottom>
      <diagonal/>
    </border>
    <border>
      <left style="medium">
        <color indexed="9"/>
      </left>
      <right/>
      <top style="medium">
        <color theme="0"/>
      </top>
      <bottom style="medium">
        <color indexed="9"/>
      </bottom>
      <diagonal/>
    </border>
    <border>
      <left/>
      <right/>
      <top style="medium">
        <color theme="0"/>
      </top>
      <bottom style="medium">
        <color indexed="9"/>
      </bottom>
      <diagonal/>
    </border>
    <border>
      <left/>
      <right style="medium">
        <color indexed="9"/>
      </right>
      <top style="medium">
        <color theme="0"/>
      </top>
      <bottom style="medium">
        <color indexed="9"/>
      </bottom>
      <diagonal/>
    </border>
    <border>
      <left style="medium">
        <color indexed="9"/>
      </left>
      <right/>
      <top style="medium">
        <color indexed="9"/>
      </top>
      <bottom/>
      <diagonal/>
    </border>
    <border>
      <left/>
      <right/>
      <top style="medium">
        <color indexed="9"/>
      </top>
      <bottom/>
      <diagonal/>
    </border>
    <border>
      <left style="medium">
        <color theme="0"/>
      </left>
      <right/>
      <top style="medium">
        <color indexed="9"/>
      </top>
      <bottom style="medium">
        <color theme="0"/>
      </bottom>
      <diagonal/>
    </border>
    <border>
      <left/>
      <right style="medium">
        <color theme="0"/>
      </right>
      <top style="medium">
        <color indexed="9"/>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style="medium">
        <color indexed="9"/>
      </left>
      <right/>
      <top style="medium">
        <color theme="0"/>
      </top>
      <bottom style="medium">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0" borderId="0"/>
    <xf numFmtId="164" fontId="3" fillId="0" borderId="0" applyFont="0" applyFill="0" applyBorder="0" applyAlignment="0" applyProtection="0"/>
    <xf numFmtId="0" fontId="4" fillId="0" borderId="0" applyNumberFormat="0" applyFill="0" applyBorder="0" applyAlignment="0" applyProtection="0"/>
    <xf numFmtId="0" fontId="1" fillId="0" borderId="0"/>
  </cellStyleXfs>
  <cellXfs count="221">
    <xf numFmtId="0" fontId="0" fillId="0" borderId="0" xfId="0"/>
    <xf numFmtId="0" fontId="7" fillId="0" borderId="0" xfId="0" applyFont="1"/>
    <xf numFmtId="0" fontId="7" fillId="0" borderId="0" xfId="0" applyFont="1" applyAlignment="1">
      <alignment horizontal="center" vertical="center"/>
    </xf>
    <xf numFmtId="0" fontId="19" fillId="0" borderId="0" xfId="4" applyFont="1" applyAlignment="1">
      <alignment vertical="top"/>
    </xf>
    <xf numFmtId="0" fontId="16" fillId="0" borderId="0" xfId="0" applyFont="1"/>
    <xf numFmtId="0" fontId="21" fillId="0" borderId="0" xfId="0" applyFont="1"/>
    <xf numFmtId="0" fontId="23" fillId="0" borderId="0" xfId="0" applyFont="1"/>
    <xf numFmtId="0" fontId="24" fillId="0" borderId="35" xfId="0" applyFont="1" applyBorder="1" applyAlignment="1">
      <alignment horizontal="center" wrapText="1"/>
    </xf>
    <xf numFmtId="0" fontId="24"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10" fillId="0" borderId="0" xfId="3" applyFont="1" applyAlignment="1">
      <alignment vertical="center"/>
    </xf>
    <xf numFmtId="0" fontId="26" fillId="0" borderId="0" xfId="0" applyFont="1"/>
    <xf numFmtId="0" fontId="16" fillId="4" borderId="0" xfId="0" applyFont="1" applyFill="1"/>
    <xf numFmtId="0" fontId="7" fillId="4" borderId="33" xfId="0" applyFont="1" applyFill="1" applyBorder="1" applyAlignment="1">
      <alignment horizontal="center" vertical="center"/>
    </xf>
    <xf numFmtId="0" fontId="7" fillId="4" borderId="33"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center" vertical="center" wrapText="1"/>
    </xf>
    <xf numFmtId="0" fontId="12" fillId="0" borderId="0" xfId="0" applyFont="1"/>
    <xf numFmtId="0" fontId="7" fillId="0" borderId="30" xfId="0" applyFont="1" applyBorder="1" applyAlignment="1">
      <alignment vertical="top" wrapText="1"/>
    </xf>
    <xf numFmtId="0" fontId="7" fillId="0" borderId="33" xfId="0" applyFont="1" applyBorder="1"/>
    <xf numFmtId="3" fontId="10" fillId="0" borderId="0" xfId="3" applyNumberFormat="1" applyFont="1" applyFill="1" applyBorder="1" applyAlignment="1" applyProtection="1">
      <alignment horizontal="center" vertical="center"/>
    </xf>
    <xf numFmtId="3" fontId="13" fillId="6" borderId="1" xfId="0" applyNumberFormat="1" applyFont="1" applyFill="1" applyBorder="1" applyAlignment="1" applyProtection="1">
      <alignment horizontal="center" vertical="center" wrapText="1"/>
      <protection locked="0"/>
    </xf>
    <xf numFmtId="0" fontId="12" fillId="0" borderId="0" xfId="0" applyFont="1" applyAlignment="1">
      <alignment vertical="center"/>
    </xf>
    <xf numFmtId="0" fontId="29" fillId="0" borderId="0" xfId="4" applyFont="1" applyAlignment="1" applyProtection="1">
      <alignment vertical="top"/>
      <protection locked="0"/>
    </xf>
    <xf numFmtId="0" fontId="30" fillId="0" borderId="0" xfId="4" applyFont="1" applyAlignment="1" applyProtection="1">
      <alignment vertical="top"/>
      <protection locked="0"/>
    </xf>
    <xf numFmtId="0" fontId="19" fillId="0" borderId="0" xfId="4" applyFont="1" applyAlignment="1" applyProtection="1">
      <alignment vertical="top"/>
      <protection locked="0"/>
    </xf>
    <xf numFmtId="0" fontId="27" fillId="7" borderId="0" xfId="0" applyFont="1" applyFill="1" applyAlignment="1">
      <alignment vertical="top" wrapText="1"/>
    </xf>
    <xf numFmtId="165" fontId="32" fillId="6" borderId="0" xfId="0" applyNumberFormat="1" applyFont="1" applyFill="1" applyProtection="1">
      <protection locked="0"/>
    </xf>
    <xf numFmtId="166" fontId="32" fillId="6" borderId="0" xfId="0" applyNumberFormat="1" applyFont="1" applyFill="1" applyProtection="1">
      <protection locked="0"/>
    </xf>
    <xf numFmtId="0" fontId="0" fillId="0" borderId="30" xfId="0" applyBorder="1" applyAlignment="1">
      <alignment vertical="top" wrapText="1"/>
    </xf>
    <xf numFmtId="0" fontId="27" fillId="4" borderId="30" xfId="0" applyFont="1" applyFill="1" applyBorder="1" applyAlignment="1">
      <alignment vertical="top" wrapText="1"/>
    </xf>
    <xf numFmtId="0" fontId="12" fillId="0" borderId="30" xfId="0" applyFont="1" applyBorder="1" applyAlignment="1">
      <alignment vertical="top" wrapText="1"/>
    </xf>
    <xf numFmtId="0" fontId="27" fillId="4" borderId="0" xfId="0" applyFont="1" applyFill="1"/>
    <xf numFmtId="0" fontId="34" fillId="4" borderId="0" xfId="0" applyFont="1" applyFill="1"/>
    <xf numFmtId="0" fontId="27" fillId="7" borderId="0" xfId="0" applyFont="1" applyFill="1" applyAlignment="1">
      <alignment wrapText="1"/>
    </xf>
    <xf numFmtId="0" fontId="16" fillId="0" borderId="30" xfId="0" applyFont="1" applyBorder="1" applyAlignment="1">
      <alignment vertical="top" wrapText="1"/>
    </xf>
    <xf numFmtId="0" fontId="35" fillId="0" borderId="30" xfId="0" applyFont="1" applyBorder="1" applyAlignment="1">
      <alignment vertical="top" wrapText="1"/>
    </xf>
    <xf numFmtId="0" fontId="27" fillId="4" borderId="0" xfId="4" applyFont="1" applyFill="1" applyAlignment="1">
      <alignment vertical="top"/>
    </xf>
    <xf numFmtId="0" fontId="18" fillId="0" borderId="0" xfId="4" applyFont="1" applyAlignment="1">
      <alignment vertical="top"/>
    </xf>
    <xf numFmtId="0" fontId="18" fillId="15" borderId="0" xfId="4" applyFont="1" applyFill="1" applyAlignment="1">
      <alignment vertical="top"/>
    </xf>
    <xf numFmtId="0" fontId="29" fillId="0" borderId="30" xfId="4" applyFont="1" applyBorder="1" applyAlignment="1">
      <alignment vertical="top" wrapText="1"/>
    </xf>
    <xf numFmtId="0" fontId="5" fillId="0" borderId="0" xfId="0" applyFont="1"/>
    <xf numFmtId="0" fontId="6" fillId="0" borderId="0" xfId="0" applyFont="1" applyAlignment="1">
      <alignment horizontal="center" vertical="center"/>
    </xf>
    <xf numFmtId="0" fontId="31" fillId="0" borderId="0" xfId="0" applyFont="1"/>
    <xf numFmtId="0" fontId="17" fillId="0" borderId="0" xfId="0" applyFont="1"/>
    <xf numFmtId="3" fontId="9" fillId="3" borderId="7" xfId="0"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20" fillId="0" borderId="10" xfId="0" applyFont="1" applyBorder="1" applyAlignment="1">
      <alignment vertical="center"/>
    </xf>
    <xf numFmtId="0" fontId="20" fillId="0" borderId="19" xfId="0" applyFont="1" applyBorder="1" applyAlignment="1">
      <alignment vertical="center"/>
    </xf>
    <xf numFmtId="3" fontId="9" fillId="3" borderId="10"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0" fontId="11" fillId="0" borderId="0" xfId="0" applyFont="1" applyAlignment="1">
      <alignment horizontal="left" vertical="center"/>
    </xf>
    <xf numFmtId="0" fontId="31"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9" fillId="3" borderId="14" xfId="0" applyFont="1" applyFill="1" applyBorder="1" applyAlignment="1">
      <alignment horizontal="center" vertical="center" wrapText="1"/>
    </xf>
    <xf numFmtId="1" fontId="9" fillId="3" borderId="17" xfId="0" applyNumberFormat="1" applyFont="1" applyFill="1" applyBorder="1" applyAlignment="1">
      <alignment horizontal="center" vertical="center" wrapText="1"/>
    </xf>
    <xf numFmtId="0" fontId="33" fillId="5" borderId="0" xfId="0" applyFont="1" applyFill="1" applyAlignment="1">
      <alignment horizontal="left"/>
    </xf>
    <xf numFmtId="0" fontId="32" fillId="5" borderId="0" xfId="0" applyFont="1" applyFill="1" applyAlignment="1">
      <alignment horizontal="left"/>
    </xf>
    <xf numFmtId="165" fontId="32" fillId="5" borderId="0" xfId="0" applyNumberFormat="1" applyFont="1" applyFill="1"/>
    <xf numFmtId="165" fontId="33" fillId="5" borderId="0" xfId="0" applyNumberFormat="1" applyFont="1" applyFill="1" applyAlignment="1">
      <alignment horizontal="right" vertical="center"/>
    </xf>
    <xf numFmtId="3" fontId="12" fillId="5" borderId="0" xfId="0" applyNumberFormat="1" applyFont="1" applyFill="1" applyAlignment="1">
      <alignment horizontal="left" vertical="center" wrapText="1"/>
    </xf>
    <xf numFmtId="165" fontId="33" fillId="5" borderId="0" xfId="0" applyNumberFormat="1" applyFont="1" applyFill="1" applyAlignment="1">
      <alignment horizontal="left" vertical="center"/>
    </xf>
    <xf numFmtId="0" fontId="32" fillId="5" borderId="0" xfId="0" applyFont="1" applyFill="1" applyAlignment="1">
      <alignment horizontal="left" indent="1"/>
    </xf>
    <xf numFmtId="0" fontId="32" fillId="5" borderId="0" xfId="0" applyFont="1" applyFill="1" applyAlignment="1">
      <alignment horizontal="center" vertical="center"/>
    </xf>
    <xf numFmtId="0" fontId="15" fillId="0" borderId="0" xfId="0" applyFont="1" applyAlignment="1">
      <alignment horizontal="left"/>
    </xf>
    <xf numFmtId="165" fontId="15" fillId="0" borderId="0" xfId="0" applyNumberFormat="1" applyFont="1" applyAlignment="1">
      <alignment horizontal="right" vertical="center"/>
    </xf>
    <xf numFmtId="0" fontId="8" fillId="0" borderId="8" xfId="0" applyFont="1" applyBorder="1" applyAlignment="1">
      <alignment vertical="center" wrapText="1"/>
    </xf>
    <xf numFmtId="0" fontId="9" fillId="3" borderId="12" xfId="0"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0" borderId="11" xfId="0" applyNumberFormat="1" applyFont="1" applyBorder="1" applyAlignment="1">
      <alignment vertical="center" wrapText="1"/>
    </xf>
    <xf numFmtId="3" fontId="14" fillId="0" borderId="11" xfId="0" applyNumberFormat="1" applyFont="1" applyBorder="1" applyAlignment="1">
      <alignment vertical="center" wrapText="1"/>
    </xf>
    <xf numFmtId="166" fontId="32" fillId="5" borderId="0" xfId="0" applyNumberFormat="1" applyFont="1" applyFill="1"/>
    <xf numFmtId="0" fontId="7" fillId="5" borderId="0" xfId="0" applyFont="1" applyFill="1"/>
    <xf numFmtId="166" fontId="33" fillId="5" borderId="0" xfId="0" applyNumberFormat="1" applyFont="1" applyFill="1" applyAlignment="1">
      <alignment horizontal="right" vertical="center"/>
    </xf>
    <xf numFmtId="0" fontId="13" fillId="0" borderId="0" xfId="0" applyFont="1" applyAlignment="1">
      <alignment horizontal="left" vertical="top"/>
    </xf>
    <xf numFmtId="3" fontId="7" fillId="2" borderId="6" xfId="0" quotePrefix="1" applyNumberFormat="1" applyFont="1" applyFill="1" applyBorder="1" applyAlignment="1">
      <alignment horizontal="left" vertical="top" wrapText="1"/>
    </xf>
    <xf numFmtId="3" fontId="7" fillId="2" borderId="0" xfId="0" applyNumberFormat="1" applyFont="1" applyFill="1" applyAlignment="1">
      <alignment horizontal="left" vertical="top" wrapText="1"/>
    </xf>
    <xf numFmtId="0" fontId="13" fillId="0" borderId="0" xfId="0" applyFont="1"/>
    <xf numFmtId="0" fontId="7" fillId="0" borderId="36" xfId="0" applyFont="1" applyBorder="1" applyAlignment="1">
      <alignment vertical="top" wrapText="1"/>
    </xf>
    <xf numFmtId="0" fontId="30" fillId="6" borderId="41" xfId="4" applyFont="1" applyFill="1" applyBorder="1" applyAlignment="1" applyProtection="1">
      <alignment vertical="top"/>
      <protection locked="0"/>
    </xf>
    <xf numFmtId="0" fontId="29" fillId="6" borderId="41" xfId="4" applyFont="1" applyFill="1" applyBorder="1" applyAlignment="1" applyProtection="1">
      <alignment vertical="top"/>
      <protection locked="0"/>
    </xf>
    <xf numFmtId="0" fontId="19" fillId="6" borderId="41" xfId="4" applyFont="1" applyFill="1" applyBorder="1" applyAlignment="1" applyProtection="1">
      <alignment vertical="top"/>
      <protection locked="0"/>
    </xf>
    <xf numFmtId="0" fontId="19" fillId="0" borderId="35" xfId="4" applyFont="1" applyBorder="1" applyAlignment="1">
      <alignment vertical="top"/>
    </xf>
    <xf numFmtId="0" fontId="12" fillId="0" borderId="30" xfId="0" applyFont="1" applyBorder="1"/>
    <xf numFmtId="0" fontId="0" fillId="0" borderId="30" xfId="0" applyBorder="1"/>
    <xf numFmtId="0" fontId="7" fillId="0" borderId="35" xfId="0" applyFont="1" applyBorder="1" applyAlignment="1">
      <alignment vertical="top" wrapText="1"/>
    </xf>
    <xf numFmtId="165" fontId="33" fillId="6" borderId="0" xfId="0" applyNumberFormat="1" applyFont="1" applyFill="1" applyProtection="1">
      <protection locked="0"/>
    </xf>
    <xf numFmtId="166" fontId="33" fillId="6" borderId="0" xfId="0" applyNumberFormat="1" applyFont="1" applyFill="1" applyProtection="1">
      <protection locked="0"/>
    </xf>
    <xf numFmtId="0" fontId="34" fillId="0" borderId="0" xfId="0" applyFont="1"/>
    <xf numFmtId="0" fontId="28" fillId="0" borderId="42" xfId="0" applyFont="1" applyBorder="1" applyAlignment="1">
      <alignment wrapText="1"/>
    </xf>
    <xf numFmtId="49" fontId="18" fillId="6" borderId="41" xfId="4" applyNumberFormat="1" applyFont="1" applyFill="1" applyBorder="1" applyAlignment="1" applyProtection="1">
      <alignment vertical="top"/>
      <protection locked="0"/>
    </xf>
    <xf numFmtId="49" fontId="18" fillId="0" borderId="0" xfId="4" applyNumberFormat="1" applyFont="1" applyAlignment="1" applyProtection="1">
      <alignment vertical="top"/>
      <protection locked="0"/>
    </xf>
    <xf numFmtId="0" fontId="27" fillId="4" borderId="37" xfId="4" applyFont="1" applyFill="1" applyBorder="1" applyAlignment="1">
      <alignment vertical="top"/>
    </xf>
    <xf numFmtId="0" fontId="27" fillId="4" borderId="37" xfId="4" applyFont="1" applyFill="1" applyBorder="1" applyAlignment="1">
      <alignment vertical="top" wrapText="1"/>
    </xf>
    <xf numFmtId="0" fontId="27" fillId="4" borderId="38" xfId="4" applyFont="1" applyFill="1" applyBorder="1" applyAlignment="1">
      <alignment vertical="top"/>
    </xf>
    <xf numFmtId="49" fontId="36" fillId="4" borderId="0" xfId="4" applyNumberFormat="1" applyFont="1" applyFill="1" applyAlignment="1">
      <alignment vertical="top"/>
    </xf>
    <xf numFmtId="0" fontId="35" fillId="4" borderId="37" xfId="4" applyFont="1" applyFill="1" applyBorder="1" applyAlignment="1">
      <alignment vertical="top"/>
    </xf>
    <xf numFmtId="0" fontId="18" fillId="9" borderId="0" xfId="4" applyFont="1" applyFill="1" applyAlignment="1">
      <alignment vertical="top"/>
    </xf>
    <xf numFmtId="0" fontId="18" fillId="10" borderId="0" xfId="4" applyFont="1" applyFill="1" applyAlignment="1">
      <alignment vertical="top"/>
    </xf>
    <xf numFmtId="0" fontId="18" fillId="14" borderId="0" xfId="4" applyFont="1" applyFill="1" applyAlignment="1">
      <alignment vertical="top"/>
    </xf>
    <xf numFmtId="0" fontId="18" fillId="8" borderId="0" xfId="4" applyFont="1" applyFill="1" applyAlignment="1">
      <alignment vertical="top"/>
    </xf>
    <xf numFmtId="0" fontId="18" fillId="11" borderId="0" xfId="4" applyFont="1" applyFill="1" applyAlignment="1">
      <alignment vertical="top"/>
    </xf>
    <xf numFmtId="0" fontId="18" fillId="12" borderId="0" xfId="4" applyFont="1" applyFill="1" applyAlignment="1">
      <alignment vertical="top"/>
    </xf>
    <xf numFmtId="0" fontId="18" fillId="13" borderId="0" xfId="4" applyFont="1" applyFill="1" applyAlignment="1">
      <alignment vertical="top"/>
    </xf>
    <xf numFmtId="49" fontId="18" fillId="0" borderId="0" xfId="4" applyNumberFormat="1" applyFont="1" applyAlignment="1">
      <alignment vertical="top"/>
    </xf>
    <xf numFmtId="49" fontId="18" fillId="0" borderId="0" xfId="4" applyNumberFormat="1" applyFont="1"/>
    <xf numFmtId="0" fontId="36" fillId="4" borderId="0" xfId="4" applyFont="1" applyFill="1" applyAlignment="1">
      <alignment vertical="top"/>
    </xf>
    <xf numFmtId="0" fontId="18" fillId="15" borderId="0" xfId="4" applyFont="1" applyFill="1" applyAlignment="1">
      <alignment vertical="top" wrapText="1"/>
    </xf>
    <xf numFmtId="0" fontId="30" fillId="15" borderId="0" xfId="4" applyFont="1" applyFill="1" applyAlignment="1">
      <alignment vertical="top" wrapText="1"/>
    </xf>
    <xf numFmtId="49" fontId="18" fillId="15" borderId="0" xfId="4" applyNumberFormat="1" applyFont="1" applyFill="1"/>
    <xf numFmtId="0" fontId="27" fillId="4" borderId="44" xfId="0" applyFont="1" applyFill="1" applyBorder="1"/>
    <xf numFmtId="0" fontId="7" fillId="0" borderId="44" xfId="0" applyFont="1" applyBorder="1" applyAlignment="1">
      <alignment vertical="top" wrapText="1"/>
    </xf>
    <xf numFmtId="0" fontId="28" fillId="0" borderId="45" xfId="0" applyFont="1" applyBorder="1" applyAlignment="1">
      <alignment wrapText="1"/>
    </xf>
    <xf numFmtId="0" fontId="7" fillId="0" borderId="47" xfId="0" applyFont="1" applyBorder="1" applyAlignment="1">
      <alignment vertical="top" wrapText="1"/>
    </xf>
    <xf numFmtId="0" fontId="28" fillId="0" borderId="45" xfId="0" applyFont="1" applyBorder="1" applyAlignment="1">
      <alignment vertical="top"/>
    </xf>
    <xf numFmtId="0" fontId="22" fillId="0" borderId="46" xfId="0" applyFont="1" applyBorder="1"/>
    <xf numFmtId="0" fontId="36" fillId="4" borderId="0" xfId="4" applyFont="1" applyFill="1" applyAlignment="1">
      <alignment vertical="top" wrapText="1"/>
    </xf>
    <xf numFmtId="0" fontId="18" fillId="0" borderId="30" xfId="4" applyFont="1" applyBorder="1" applyAlignment="1">
      <alignment vertical="top" wrapText="1"/>
    </xf>
    <xf numFmtId="0" fontId="18" fillId="0" borderId="30" xfId="4" applyFont="1" applyBorder="1" applyAlignment="1">
      <alignment vertical="top"/>
    </xf>
    <xf numFmtId="0" fontId="38" fillId="0" borderId="30" xfId="4" applyFont="1" applyBorder="1" applyAlignment="1">
      <alignment vertical="top"/>
    </xf>
    <xf numFmtId="0" fontId="38" fillId="0" borderId="30" xfId="4" applyFont="1" applyBorder="1" applyAlignment="1">
      <alignment vertical="top" wrapText="1"/>
    </xf>
    <xf numFmtId="0" fontId="18" fillId="9" borderId="30" xfId="4" applyFont="1" applyFill="1" applyBorder="1" applyAlignment="1">
      <alignment vertical="top" wrapText="1"/>
    </xf>
    <xf numFmtId="0" fontId="30" fillId="0" borderId="30" xfId="4" applyFont="1" applyBorder="1" applyAlignment="1">
      <alignment vertical="top" wrapText="1"/>
    </xf>
    <xf numFmtId="0" fontId="18" fillId="10" borderId="30" xfId="4" applyFont="1" applyFill="1" applyBorder="1" applyAlignment="1">
      <alignment vertical="top" wrapText="1"/>
    </xf>
    <xf numFmtId="0" fontId="18" fillId="14" borderId="30" xfId="4" applyFont="1" applyFill="1" applyBorder="1" applyAlignment="1">
      <alignment vertical="top" wrapText="1"/>
    </xf>
    <xf numFmtId="0" fontId="18" fillId="8" borderId="30" xfId="4" applyFont="1" applyFill="1" applyBorder="1" applyAlignment="1">
      <alignment vertical="top" wrapText="1"/>
    </xf>
    <xf numFmtId="0" fontId="18" fillId="11" borderId="30" xfId="4" applyFont="1" applyFill="1" applyBorder="1" applyAlignment="1">
      <alignment vertical="top" wrapText="1"/>
    </xf>
    <xf numFmtId="0" fontId="18" fillId="12" borderId="30" xfId="4" applyFont="1" applyFill="1" applyBorder="1" applyAlignment="1">
      <alignment vertical="top" wrapText="1"/>
    </xf>
    <xf numFmtId="0" fontId="18" fillId="13" borderId="30" xfId="4" applyFont="1" applyFill="1" applyBorder="1" applyAlignment="1">
      <alignment vertical="top" wrapText="1"/>
    </xf>
    <xf numFmtId="167" fontId="30" fillId="6" borderId="41" xfId="4" applyNumberFormat="1" applyFont="1" applyFill="1" applyBorder="1" applyAlignment="1" applyProtection="1">
      <alignment vertical="top"/>
      <protection locked="0"/>
    </xf>
    <xf numFmtId="0" fontId="39" fillId="4" borderId="0" xfId="4" applyFont="1" applyFill="1" applyAlignment="1">
      <alignment vertical="top"/>
    </xf>
    <xf numFmtId="0" fontId="35" fillId="4" borderId="0" xfId="4" applyFont="1" applyFill="1" applyAlignment="1">
      <alignment vertical="top" wrapText="1"/>
    </xf>
    <xf numFmtId="0" fontId="20" fillId="6" borderId="0" xfId="0" applyFont="1" applyFill="1"/>
    <xf numFmtId="0" fontId="36" fillId="4" borderId="40" xfId="4" applyFont="1" applyFill="1" applyBorder="1" applyAlignment="1">
      <alignment vertical="top"/>
    </xf>
    <xf numFmtId="0" fontId="27" fillId="7" borderId="0" xfId="0" applyFont="1" applyFill="1" applyAlignment="1">
      <alignment vertical="top"/>
    </xf>
    <xf numFmtId="0" fontId="28" fillId="0" borderId="46" xfId="0" applyFont="1" applyBorder="1" applyAlignment="1">
      <alignment vertical="top"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1" xfId="0" applyNumberFormat="1" applyFont="1" applyFill="1" applyBorder="1" applyAlignment="1">
      <alignment horizontal="center" vertical="center" wrapText="1"/>
    </xf>
    <xf numFmtId="3" fontId="7" fillId="2" borderId="26" xfId="0" quotePrefix="1" applyNumberFormat="1" applyFont="1" applyFill="1" applyBorder="1" applyAlignment="1">
      <alignment horizontal="left" vertical="top" wrapText="1"/>
    </xf>
    <xf numFmtId="3" fontId="7" fillId="2" borderId="27" xfId="0" applyNumberFormat="1" applyFont="1" applyFill="1" applyBorder="1" applyAlignment="1">
      <alignment horizontal="left" vertical="top" wrapText="1"/>
    </xf>
    <xf numFmtId="3" fontId="13" fillId="6" borderId="16" xfId="0" applyNumberFormat="1" applyFont="1" applyFill="1" applyBorder="1" applyAlignment="1" applyProtection="1">
      <alignment horizontal="center" vertical="center" wrapText="1"/>
      <protection locked="0"/>
    </xf>
    <xf numFmtId="0" fontId="8" fillId="4" borderId="22"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3" fillId="5" borderId="0" xfId="0" applyFont="1" applyFill="1" applyAlignment="1">
      <alignment horizontal="left"/>
    </xf>
    <xf numFmtId="3" fontId="9" fillId="3" borderId="19"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3" fontId="9" fillId="3" borderId="6" xfId="0" applyNumberFormat="1" applyFont="1" applyFill="1" applyBorder="1" applyAlignment="1">
      <alignment horizontal="center" vertical="center" wrapText="1"/>
    </xf>
    <xf numFmtId="0" fontId="7" fillId="0" borderId="0" xfId="0" applyFont="1" applyAlignment="1"/>
    <xf numFmtId="1"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3" fontId="13" fillId="6" borderId="2" xfId="0" applyNumberFormat="1" applyFont="1" applyFill="1" applyBorder="1" applyAlignment="1" applyProtection="1">
      <alignment horizontal="center" vertical="center" wrapText="1"/>
      <protection locked="0"/>
    </xf>
    <xf numFmtId="3" fontId="13" fillId="6" borderId="20" xfId="0" applyNumberFormat="1" applyFont="1" applyFill="1" applyBorder="1" applyAlignment="1" applyProtection="1">
      <alignment horizontal="center" vertical="center" wrapText="1"/>
      <protection locked="0"/>
    </xf>
    <xf numFmtId="3" fontId="13" fillId="6" borderId="3" xfId="0" applyNumberFormat="1" applyFont="1" applyFill="1" applyBorder="1" applyAlignment="1" applyProtection="1">
      <alignment horizontal="center" vertical="center" wrapText="1"/>
      <protection locked="0"/>
    </xf>
    <xf numFmtId="3" fontId="13" fillId="6" borderId="23" xfId="0" applyNumberFormat="1" applyFont="1" applyFill="1" applyBorder="1" applyAlignment="1" applyProtection="1">
      <alignment horizontal="center" vertical="center" wrapText="1"/>
      <protection locked="0"/>
    </xf>
    <xf numFmtId="3" fontId="13" fillId="6" borderId="24" xfId="0" applyNumberFormat="1" applyFont="1" applyFill="1" applyBorder="1" applyAlignment="1" applyProtection="1">
      <alignment horizontal="center" vertical="center" wrapText="1"/>
      <protection locked="0"/>
    </xf>
    <xf numFmtId="3" fontId="13" fillId="6" borderId="25" xfId="0" applyNumberFormat="1"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protection locked="0"/>
    </xf>
    <xf numFmtId="1" fontId="9" fillId="3" borderId="18" xfId="0" applyNumberFormat="1" applyFont="1" applyFill="1" applyBorder="1" applyAlignment="1">
      <alignment horizontal="left" vertical="top" wrapText="1"/>
    </xf>
    <xf numFmtId="1" fontId="9" fillId="3" borderId="19" xfId="0" applyNumberFormat="1" applyFont="1" applyFill="1" applyBorder="1" applyAlignment="1">
      <alignment horizontal="left" vertical="top" wrapText="1"/>
    </xf>
    <xf numFmtId="3" fontId="14" fillId="6" borderId="11" xfId="0" applyNumberFormat="1" applyFont="1" applyFill="1" applyBorder="1" applyAlignment="1" applyProtection="1">
      <alignment horizontal="center" vertical="center" wrapText="1"/>
      <protection locked="0"/>
    </xf>
    <xf numFmtId="3" fontId="14" fillId="6" borderId="10" xfId="0" applyNumberFormat="1" applyFont="1" applyFill="1" applyBorder="1" applyAlignment="1" applyProtection="1">
      <alignment horizontal="center" vertical="center" wrapText="1"/>
      <protection locked="0"/>
    </xf>
    <xf numFmtId="3" fontId="14" fillId="6" borderId="12" xfId="0" applyNumberFormat="1" applyFont="1" applyFill="1" applyBorder="1" applyAlignment="1" applyProtection="1">
      <alignment horizontal="center" vertical="center" wrapText="1"/>
      <protection locked="0"/>
    </xf>
    <xf numFmtId="0" fontId="32" fillId="5" borderId="0" xfId="0" applyFont="1" applyFill="1" applyAlignment="1">
      <alignment horizontal="left" indent="1"/>
    </xf>
    <xf numFmtId="0" fontId="7" fillId="6" borderId="16" xfId="0" applyFont="1" applyFill="1" applyBorder="1" applyAlignment="1" applyProtection="1">
      <alignment horizontal="center"/>
      <protection locked="0"/>
    </xf>
    <xf numFmtId="0" fontId="32" fillId="5" borderId="0" xfId="0" applyFont="1" applyFill="1" applyAlignment="1">
      <alignment horizontal="left"/>
    </xf>
    <xf numFmtId="0" fontId="7" fillId="6" borderId="16" xfId="0" applyFont="1" applyFill="1" applyBorder="1" applyAlignment="1" applyProtection="1">
      <alignment horizontal="center" vertical="center"/>
      <protection locked="0"/>
    </xf>
    <xf numFmtId="3" fontId="9" fillId="3" borderId="1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0" fontId="32" fillId="6" borderId="16" xfId="0" applyFont="1" applyFill="1" applyBorder="1" applyAlignment="1" applyProtection="1">
      <alignment horizontal="center" vertical="center"/>
      <protection locked="0"/>
    </xf>
    <xf numFmtId="3" fontId="7" fillId="6" borderId="39" xfId="0" applyNumberFormat="1" applyFont="1" applyFill="1" applyBorder="1" applyAlignment="1" applyProtection="1">
      <alignment horizontal="center" vertical="center" wrapText="1"/>
      <protection locked="0"/>
    </xf>
    <xf numFmtId="3" fontId="7" fillId="6" borderId="10" xfId="0" applyNumberFormat="1" applyFont="1" applyFill="1" applyBorder="1" applyAlignment="1" applyProtection="1">
      <alignment horizontal="center" vertical="center" wrapText="1"/>
      <protection locked="0"/>
    </xf>
    <xf numFmtId="0" fontId="35" fillId="4" borderId="37" xfId="4" applyFont="1" applyFill="1" applyBorder="1" applyAlignment="1">
      <alignment horizontal="left" vertical="top" wrapText="1"/>
    </xf>
    <xf numFmtId="0" fontId="35" fillId="4" borderId="0" xfId="4" applyFont="1" applyFill="1" applyAlignment="1">
      <alignment horizontal="left" vertical="top" wrapText="1"/>
    </xf>
    <xf numFmtId="0" fontId="7" fillId="0" borderId="33"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45" xfId="0" applyFont="1" applyBorder="1" applyAlignment="1">
      <alignment horizontal="left" vertical="center" wrapText="1"/>
    </xf>
    <xf numFmtId="0" fontId="27" fillId="4" borderId="0" xfId="0" applyFont="1" applyFill="1" applyAlignment="1"/>
    <xf numFmtId="0" fontId="28" fillId="0" borderId="44" xfId="0" applyFont="1" applyBorder="1" applyAlignment="1">
      <alignment vertical="top"/>
    </xf>
    <xf numFmtId="0" fontId="27" fillId="7" borderId="0" xfId="0" applyFont="1" applyFill="1" applyAlignment="1">
      <alignment vertical="top"/>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7" fillId="0" borderId="0" xfId="0" applyFont="1" applyAlignment="1">
      <alignment horizontal="left" vertical="center" wrapText="1"/>
    </xf>
    <xf numFmtId="0" fontId="7" fillId="0" borderId="44" xfId="0" applyFont="1" applyBorder="1" applyAlignment="1">
      <alignment horizontal="left" vertical="center" wrapText="1"/>
    </xf>
    <xf numFmtId="0" fontId="7" fillId="0" borderId="43" xfId="0" applyFont="1" applyBorder="1" applyAlignment="1">
      <alignment horizontal="left" vertical="center" wrapText="1"/>
    </xf>
    <xf numFmtId="0" fontId="7" fillId="0" borderId="47" xfId="0" applyFont="1" applyBorder="1" applyAlignment="1">
      <alignment horizontal="left"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xf>
    <xf numFmtId="0" fontId="24" fillId="0" borderId="32" xfId="0" applyFont="1" applyBorder="1" applyAlignment="1">
      <alignment vertical="center" wrapText="1"/>
    </xf>
    <xf numFmtId="0" fontId="24" fillId="0" borderId="31" xfId="0" applyFont="1" applyBorder="1" applyAlignment="1">
      <alignment vertical="center" wrapText="1"/>
    </xf>
    <xf numFmtId="0" fontId="24" fillId="0" borderId="35" xfId="0" applyFont="1" applyBorder="1" applyAlignment="1">
      <alignment horizontal="center" wrapText="1"/>
    </xf>
    <xf numFmtId="0" fontId="8" fillId="4" borderId="0" xfId="0" applyFont="1" applyFill="1" applyAlignment="1">
      <alignment horizontal="center" vertical="center" wrapText="1"/>
    </xf>
    <xf numFmtId="0" fontId="18" fillId="0" borderId="0" xfId="0" applyFont="1" applyAlignment="1">
      <alignment horizontal="left" vertical="top" wrapText="1"/>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cellXfs>
  <cellStyles count="5">
    <cellStyle name="Link" xfId="3" builtinId="8"/>
    <cellStyle name="Standard" xfId="0" builtinId="0"/>
    <cellStyle name="Standard 2" xfId="1" xr:uid="{00000000-0005-0000-0000-000002000000}"/>
    <cellStyle name="Standard 3" xfId="4" xr:uid="{0585114B-FB05-4AA4-A6A4-D153FE5EFFBA}"/>
    <cellStyle name="Währung 2" xfId="2" xr:uid="{00000000-0005-0000-0000-000003000000}"/>
  </cellStyles>
  <dxfs count="5">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FFFF99"/>
      <color rgb="FFFFFFCC"/>
      <color rgb="FF27DEDE"/>
      <color rgb="FF27B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statistikportal.de/de/vgrdl/ergebnisse-kreisebene/bruttoinlandsprodukt-bruttowertschoepfung-kreise" TargetMode="External"/><Relationship Id="rId1" Type="http://schemas.openxmlformats.org/officeDocument/2006/relationships/hyperlink" Target="https://www.statistikportal.de/de/vgrdl/ergebnisse-kreisebene/bruttoinlandsprodukt-bruttowertschoepfung-krei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4CDF-6CDC-4297-B8B1-4ACF35BB7AF4}">
  <sheetPr>
    <pageSetUpPr fitToPage="1"/>
  </sheetPr>
  <dimension ref="A1:AA83"/>
  <sheetViews>
    <sheetView showWhiteSpace="0" zoomScale="90" zoomScaleNormal="90" zoomScalePageLayoutView="69" workbookViewId="0"/>
  </sheetViews>
  <sheetFormatPr baseColWidth="10" defaultColWidth="10.81640625" defaultRowHeight="13" x14ac:dyDescent="0.3"/>
  <cols>
    <col min="1" max="1" width="51" style="1" customWidth="1"/>
    <col min="2" max="2" width="25.26953125" style="1" customWidth="1"/>
    <col min="3" max="26" width="14.54296875" style="1" customWidth="1"/>
    <col min="27" max="27" width="16.453125" style="1" customWidth="1"/>
    <col min="28" max="16384" width="10.81640625" style="1"/>
  </cols>
  <sheetData>
    <row r="1" spans="1:10" ht="26" x14ac:dyDescent="0.6">
      <c r="A1" s="45" t="s">
        <v>0</v>
      </c>
      <c r="B1" s="46"/>
      <c r="C1" s="46"/>
      <c r="D1" s="46"/>
      <c r="E1" s="46"/>
    </row>
    <row r="2" spans="1:10" ht="21" x14ac:dyDescent="0.5">
      <c r="A2" s="47" t="s">
        <v>1</v>
      </c>
      <c r="B2" s="46"/>
      <c r="C2" s="46"/>
      <c r="D2" s="46"/>
      <c r="E2" s="46"/>
    </row>
    <row r="3" spans="1:10" ht="16" thickBot="1" x14ac:dyDescent="0.4">
      <c r="A3" s="140" t="s">
        <v>2</v>
      </c>
      <c r="B3" s="48"/>
    </row>
    <row r="4" spans="1:10" ht="19.5" customHeight="1" thickBot="1" x14ac:dyDescent="0.35">
      <c r="A4" s="162" t="s">
        <v>3</v>
      </c>
      <c r="B4" s="163"/>
      <c r="C4" s="163"/>
      <c r="D4" s="163"/>
      <c r="E4" s="163"/>
      <c r="F4" s="163"/>
      <c r="G4" s="163"/>
      <c r="H4" s="163"/>
      <c r="I4" s="163"/>
      <c r="J4" s="164"/>
    </row>
    <row r="5" spans="1:10" ht="16" thickBot="1" x14ac:dyDescent="0.35">
      <c r="A5" s="49" t="s">
        <v>4</v>
      </c>
      <c r="B5" s="165" t="s">
        <v>5</v>
      </c>
      <c r="C5" s="166"/>
      <c r="D5" s="166"/>
      <c r="E5" s="167"/>
      <c r="F5" s="168" t="s">
        <v>6</v>
      </c>
      <c r="G5" s="169"/>
      <c r="H5" s="170" t="s">
        <v>7</v>
      </c>
      <c r="I5" s="171"/>
      <c r="J5" s="172"/>
    </row>
    <row r="6" spans="1:10" ht="20.25" customHeight="1" thickBot="1" x14ac:dyDescent="0.35">
      <c r="A6" s="25"/>
      <c r="B6" s="173"/>
      <c r="C6" s="174"/>
      <c r="D6" s="174"/>
      <c r="E6" s="175"/>
      <c r="F6" s="173"/>
      <c r="G6" s="175"/>
      <c r="H6" s="176"/>
      <c r="I6" s="177"/>
      <c r="J6" s="178"/>
    </row>
    <row r="7" spans="1:10" ht="21" customHeight="1" thickBot="1" x14ac:dyDescent="0.35">
      <c r="A7" s="50"/>
      <c r="B7" s="50"/>
      <c r="C7" s="50"/>
      <c r="D7" s="50"/>
      <c r="E7" s="50"/>
      <c r="F7" s="50"/>
      <c r="G7" s="50"/>
      <c r="H7" s="50"/>
      <c r="I7" s="24"/>
      <c r="J7" s="50"/>
    </row>
    <row r="8" spans="1:10" ht="20.25" customHeight="1" thickBot="1" x14ac:dyDescent="0.35">
      <c r="A8" s="162" t="s">
        <v>8</v>
      </c>
      <c r="B8" s="163"/>
      <c r="C8" s="163"/>
      <c r="D8" s="163"/>
      <c r="E8" s="163"/>
      <c r="F8" s="163"/>
      <c r="G8" s="163"/>
      <c r="H8" s="163"/>
      <c r="I8" s="163"/>
      <c r="J8" s="164"/>
    </row>
    <row r="9" spans="1:10" ht="15.65" customHeight="1" thickBot="1" x14ac:dyDescent="0.35">
      <c r="A9" s="51" t="s">
        <v>9</v>
      </c>
      <c r="B9" s="52"/>
      <c r="C9" s="52"/>
      <c r="D9" s="52"/>
      <c r="E9" s="52"/>
      <c r="F9" s="52"/>
      <c r="G9" s="52"/>
      <c r="H9" s="52"/>
      <c r="I9" s="52"/>
      <c r="J9" s="52"/>
    </row>
    <row r="10" spans="1:10" ht="20.25" customHeight="1" thickBot="1" x14ac:dyDescent="0.35">
      <c r="A10" s="53" t="s">
        <v>10</v>
      </c>
      <c r="B10" s="179"/>
      <c r="C10" s="179"/>
      <c r="D10" s="179"/>
      <c r="E10" s="179"/>
      <c r="F10" s="179"/>
      <c r="G10" s="179"/>
      <c r="H10" s="179"/>
      <c r="I10" s="179"/>
      <c r="J10" s="179"/>
    </row>
    <row r="11" spans="1:10" ht="20.25" customHeight="1" thickBot="1" x14ac:dyDescent="0.35">
      <c r="A11" s="53" t="s">
        <v>11</v>
      </c>
      <c r="B11" s="152"/>
      <c r="C11" s="152"/>
      <c r="D11" s="152"/>
      <c r="E11" s="152"/>
      <c r="F11" s="152"/>
      <c r="G11" s="152"/>
      <c r="H11" s="152"/>
      <c r="I11" s="152"/>
      <c r="J11" s="152"/>
    </row>
    <row r="12" spans="1:10" ht="35.25" customHeight="1" thickBot="1" x14ac:dyDescent="0.35">
      <c r="A12" s="54" t="s">
        <v>12</v>
      </c>
      <c r="B12" s="152"/>
      <c r="C12" s="152"/>
      <c r="D12" s="152"/>
      <c r="E12" s="152"/>
      <c r="F12" s="152"/>
      <c r="G12" s="152"/>
      <c r="H12" s="152"/>
      <c r="I12" s="152"/>
      <c r="J12" s="152"/>
    </row>
    <row r="13" spans="1:10" ht="21" customHeight="1" x14ac:dyDescent="0.3"/>
    <row r="14" spans="1:10" ht="23.5" x14ac:dyDescent="0.3">
      <c r="A14" s="55" t="s">
        <v>13</v>
      </c>
    </row>
    <row r="15" spans="1:10" ht="21" customHeight="1" x14ac:dyDescent="0.3">
      <c r="A15" s="55"/>
    </row>
    <row r="16" spans="1:10" ht="21" x14ac:dyDescent="0.3">
      <c r="A16" s="56" t="s">
        <v>14</v>
      </c>
    </row>
    <row r="17" spans="1:26" ht="15.65" customHeight="1" x14ac:dyDescent="0.3">
      <c r="A17" s="57" t="s">
        <v>15</v>
      </c>
    </row>
    <row r="18" spans="1:26" ht="15.65" customHeight="1" x14ac:dyDescent="0.3">
      <c r="A18" s="58"/>
      <c r="U18" s="1" t="str">
        <f>IF(U26&gt;0,"WARNUNG","")</f>
        <v/>
      </c>
    </row>
    <row r="19" spans="1:26" ht="39" customHeight="1" thickBot="1" x14ac:dyDescent="0.35">
      <c r="A19" s="147" t="s">
        <v>16</v>
      </c>
      <c r="B19" s="155"/>
      <c r="C19" s="146" t="s">
        <v>17</v>
      </c>
      <c r="D19" s="147"/>
      <c r="E19" s="147"/>
      <c r="F19" s="147"/>
      <c r="G19" s="147"/>
      <c r="H19" s="147"/>
      <c r="I19" s="147"/>
      <c r="J19" s="147"/>
      <c r="K19" s="147"/>
      <c r="L19" s="147"/>
      <c r="M19" s="147"/>
      <c r="N19" s="147"/>
      <c r="O19" s="147"/>
      <c r="P19" s="147"/>
      <c r="Q19" s="147"/>
      <c r="R19" s="147"/>
      <c r="S19" s="147"/>
      <c r="T19" s="147"/>
      <c r="U19" s="147"/>
      <c r="V19" s="155"/>
      <c r="W19" s="146" t="s">
        <v>18</v>
      </c>
      <c r="X19" s="147"/>
      <c r="Y19" s="147"/>
      <c r="Z19" s="147"/>
    </row>
    <row r="20" spans="1:26" ht="16" thickBot="1" x14ac:dyDescent="0.35">
      <c r="A20" s="160" t="s">
        <v>11</v>
      </c>
      <c r="B20" s="161"/>
      <c r="C20" s="59">
        <v>2027</v>
      </c>
      <c r="D20" s="60">
        <v>2028</v>
      </c>
      <c r="E20" s="60">
        <v>2029</v>
      </c>
      <c r="F20" s="60">
        <v>2030</v>
      </c>
      <c r="G20" s="60">
        <v>2031</v>
      </c>
      <c r="H20" s="60">
        <v>2032</v>
      </c>
      <c r="I20" s="60">
        <v>2033</v>
      </c>
      <c r="J20" s="60">
        <v>2034</v>
      </c>
      <c r="K20" s="60">
        <v>2035</v>
      </c>
      <c r="L20" s="60">
        <v>2036</v>
      </c>
      <c r="M20" s="60">
        <v>2037</v>
      </c>
      <c r="N20" s="60">
        <v>2038</v>
      </c>
      <c r="O20" s="60">
        <v>2039</v>
      </c>
      <c r="P20" s="60">
        <v>2040</v>
      </c>
      <c r="Q20" s="60">
        <v>2041</v>
      </c>
      <c r="R20" s="60">
        <v>2042</v>
      </c>
      <c r="S20" s="60">
        <v>2043</v>
      </c>
      <c r="T20" s="60">
        <v>2044</v>
      </c>
      <c r="U20" s="60">
        <v>2045</v>
      </c>
      <c r="V20" s="60">
        <v>2050</v>
      </c>
      <c r="W20" s="180"/>
      <c r="X20" s="181"/>
      <c r="Y20" s="181"/>
      <c r="Z20" s="181"/>
    </row>
    <row r="21" spans="1:26" ht="13.5" thickBot="1" x14ac:dyDescent="0.35">
      <c r="A21" s="159" t="s">
        <v>19</v>
      </c>
      <c r="B21" s="159"/>
      <c r="C21" s="94">
        <v>0</v>
      </c>
      <c r="D21" s="94">
        <v>0</v>
      </c>
      <c r="E21" s="94">
        <v>0</v>
      </c>
      <c r="F21" s="94">
        <v>0</v>
      </c>
      <c r="G21" s="94">
        <v>0</v>
      </c>
      <c r="H21" s="94">
        <v>0</v>
      </c>
      <c r="I21" s="94">
        <v>0</v>
      </c>
      <c r="J21" s="94">
        <v>0</v>
      </c>
      <c r="K21" s="94">
        <v>0</v>
      </c>
      <c r="L21" s="94">
        <v>0</v>
      </c>
      <c r="M21" s="94">
        <v>0</v>
      </c>
      <c r="N21" s="94">
        <v>0</v>
      </c>
      <c r="O21" s="94">
        <v>0</v>
      </c>
      <c r="P21" s="94">
        <v>0</v>
      </c>
      <c r="Q21" s="94">
        <v>0</v>
      </c>
      <c r="R21" s="94">
        <v>0</v>
      </c>
      <c r="S21" s="94">
        <v>0</v>
      </c>
      <c r="T21" s="94">
        <v>0</v>
      </c>
      <c r="U21" s="94">
        <v>0</v>
      </c>
      <c r="V21" s="94">
        <v>0</v>
      </c>
      <c r="W21" s="188"/>
      <c r="X21" s="188"/>
      <c r="Y21" s="188"/>
      <c r="Z21" s="188"/>
    </row>
    <row r="22" spans="1:26" ht="13.5" thickBot="1" x14ac:dyDescent="0.35">
      <c r="A22" s="187" t="s">
        <v>20</v>
      </c>
      <c r="B22" s="187"/>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188"/>
      <c r="X22" s="188"/>
      <c r="Y22" s="188"/>
      <c r="Z22" s="188"/>
    </row>
    <row r="23" spans="1:26" ht="13.5" thickBot="1" x14ac:dyDescent="0.35">
      <c r="A23" s="187" t="s">
        <v>21</v>
      </c>
      <c r="B23" s="187"/>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188"/>
      <c r="X23" s="188"/>
      <c r="Y23" s="188"/>
      <c r="Z23" s="188"/>
    </row>
    <row r="24" spans="1:26" ht="13.5" thickBot="1" x14ac:dyDescent="0.35">
      <c r="A24" s="187" t="s">
        <v>22</v>
      </c>
      <c r="B24" s="187"/>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188"/>
      <c r="X24" s="188"/>
      <c r="Y24" s="188"/>
      <c r="Z24" s="188"/>
    </row>
    <row r="25" spans="1:26" ht="13.5" thickBot="1" x14ac:dyDescent="0.35">
      <c r="A25" s="187" t="s">
        <v>23</v>
      </c>
      <c r="B25" s="187"/>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188"/>
      <c r="X25" s="188"/>
      <c r="Y25" s="188"/>
      <c r="Z25" s="188"/>
    </row>
    <row r="26" spans="1:26" x14ac:dyDescent="0.3">
      <c r="A26" s="62" t="s">
        <v>24</v>
      </c>
      <c r="B26" s="62"/>
      <c r="C26" s="63">
        <f>C21-C22-C23-C24-C25</f>
        <v>0</v>
      </c>
      <c r="D26" s="63">
        <f t="shared" ref="D26:T26" si="0">D21-D22-D23-D24-D25</f>
        <v>0</v>
      </c>
      <c r="E26" s="63">
        <f t="shared" si="0"/>
        <v>0</v>
      </c>
      <c r="F26" s="63">
        <f t="shared" si="0"/>
        <v>0</v>
      </c>
      <c r="G26" s="63">
        <f t="shared" si="0"/>
        <v>0</v>
      </c>
      <c r="H26" s="63">
        <f t="shared" si="0"/>
        <v>0</v>
      </c>
      <c r="I26" s="63">
        <f t="shared" si="0"/>
        <v>0</v>
      </c>
      <c r="J26" s="63">
        <f>J21-J22-J23-J24-J25</f>
        <v>0</v>
      </c>
      <c r="K26" s="63">
        <f t="shared" si="0"/>
        <v>0</v>
      </c>
      <c r="L26" s="63">
        <f t="shared" si="0"/>
        <v>0</v>
      </c>
      <c r="M26" s="63">
        <f t="shared" si="0"/>
        <v>0</v>
      </c>
      <c r="N26" s="63">
        <f t="shared" si="0"/>
        <v>0</v>
      </c>
      <c r="O26" s="63">
        <f t="shared" si="0"/>
        <v>0</v>
      </c>
      <c r="P26" s="63">
        <f t="shared" si="0"/>
        <v>0</v>
      </c>
      <c r="Q26" s="63">
        <f t="shared" si="0"/>
        <v>0</v>
      </c>
      <c r="R26" s="63">
        <f t="shared" si="0"/>
        <v>0</v>
      </c>
      <c r="S26" s="63">
        <f t="shared" si="0"/>
        <v>0</v>
      </c>
      <c r="T26" s="63">
        <f t="shared" si="0"/>
        <v>0</v>
      </c>
      <c r="U26" s="63">
        <f>U21-U22-U23-U24-U25</f>
        <v>0</v>
      </c>
      <c r="V26" s="63">
        <f>V21-V22-V23-V24-V25</f>
        <v>0</v>
      </c>
      <c r="W26" s="64"/>
      <c r="X26" s="64"/>
      <c r="Y26" s="64"/>
      <c r="Z26" s="64"/>
    </row>
    <row r="27" spans="1:26" ht="15.5" x14ac:dyDescent="0.3">
      <c r="A27" s="65"/>
      <c r="B27" s="65"/>
      <c r="C27" s="64"/>
      <c r="D27" s="64"/>
      <c r="E27" s="64"/>
      <c r="F27" s="64"/>
      <c r="G27" s="64"/>
      <c r="H27" s="64"/>
      <c r="I27" s="64"/>
      <c r="J27" s="64"/>
      <c r="K27" s="64"/>
      <c r="L27" s="64"/>
      <c r="M27" s="64"/>
      <c r="N27" s="64"/>
      <c r="O27" s="64"/>
      <c r="P27" s="64"/>
      <c r="Q27" s="64"/>
      <c r="R27" s="64"/>
      <c r="S27" s="64"/>
      <c r="T27" s="64"/>
      <c r="U27" s="64" t="str">
        <f>IF(U26&gt;0, "Klimaneutralität nicht erreicht - sprechen Sie bitte mit Ihrem vorgelagerten Netzbetreiber", "")</f>
        <v/>
      </c>
      <c r="V27" s="66" t="str">
        <f>IF(V26&gt;0, "Klimaneutralität nicht erreicht - sprechen Sie bitte mit Ihrem vorgelagerten Netzbetreiber", "")</f>
        <v/>
      </c>
      <c r="W27" s="64"/>
      <c r="X27" s="64"/>
      <c r="Y27" s="64"/>
      <c r="Z27" s="64"/>
    </row>
    <row r="28" spans="1:26" ht="13.5" thickBot="1" x14ac:dyDescent="0.35">
      <c r="A28" s="159" t="s">
        <v>25</v>
      </c>
      <c r="B28" s="159"/>
      <c r="C28" s="64">
        <f>SUM(C22:C25)</f>
        <v>0</v>
      </c>
      <c r="D28" s="64">
        <f t="shared" ref="D28:J28" si="1">SUM(D22:D25)</f>
        <v>0</v>
      </c>
      <c r="E28" s="64">
        <f t="shared" si="1"/>
        <v>0</v>
      </c>
      <c r="F28" s="64">
        <f t="shared" si="1"/>
        <v>0</v>
      </c>
      <c r="G28" s="64">
        <f t="shared" si="1"/>
        <v>0</v>
      </c>
      <c r="H28" s="64">
        <f t="shared" si="1"/>
        <v>0</v>
      </c>
      <c r="I28" s="64">
        <f t="shared" si="1"/>
        <v>0</v>
      </c>
      <c r="J28" s="64">
        <f t="shared" si="1"/>
        <v>0</v>
      </c>
      <c r="K28" s="64">
        <f t="shared" ref="K28:V28" si="2">SUM(K22:K25)</f>
        <v>0</v>
      </c>
      <c r="L28" s="64">
        <f t="shared" si="2"/>
        <v>0</v>
      </c>
      <c r="M28" s="64">
        <f t="shared" si="2"/>
        <v>0</v>
      </c>
      <c r="N28" s="64">
        <f t="shared" si="2"/>
        <v>0</v>
      </c>
      <c r="O28" s="64">
        <f t="shared" si="2"/>
        <v>0</v>
      </c>
      <c r="P28" s="64">
        <f t="shared" si="2"/>
        <v>0</v>
      </c>
      <c r="Q28" s="64">
        <f t="shared" si="2"/>
        <v>0</v>
      </c>
      <c r="R28" s="64">
        <f t="shared" si="2"/>
        <v>0</v>
      </c>
      <c r="S28" s="64">
        <f t="shared" si="2"/>
        <v>0</v>
      </c>
      <c r="T28" s="64">
        <f t="shared" si="2"/>
        <v>0</v>
      </c>
      <c r="U28" s="64">
        <f t="shared" si="2"/>
        <v>0</v>
      </c>
      <c r="V28" s="64">
        <f t="shared" si="2"/>
        <v>0</v>
      </c>
      <c r="W28" s="64"/>
      <c r="X28" s="64"/>
      <c r="Y28" s="64"/>
      <c r="Z28" s="64"/>
    </row>
    <row r="29" spans="1:26" ht="13.5" thickBot="1" x14ac:dyDescent="0.35">
      <c r="A29" s="185" t="s">
        <v>26</v>
      </c>
      <c r="B29" s="185"/>
      <c r="C29" s="31">
        <v>0</v>
      </c>
      <c r="D29" s="31">
        <v>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194"/>
      <c r="X29" s="194"/>
      <c r="Y29" s="194"/>
      <c r="Z29" s="194"/>
    </row>
    <row r="30" spans="1:26" ht="13.5" thickBot="1" x14ac:dyDescent="0.35">
      <c r="A30" s="185" t="s">
        <v>27</v>
      </c>
      <c r="B30" s="185"/>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194"/>
      <c r="X30" s="194"/>
      <c r="Y30" s="194"/>
      <c r="Z30" s="194"/>
    </row>
    <row r="31" spans="1:26" ht="13.5" thickBot="1" x14ac:dyDescent="0.35">
      <c r="A31" s="185" t="s">
        <v>28</v>
      </c>
      <c r="B31" s="185"/>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194"/>
      <c r="X31" s="194"/>
      <c r="Y31" s="194"/>
      <c r="Z31" s="194"/>
    </row>
    <row r="32" spans="1:26" ht="13.5" thickBot="1" x14ac:dyDescent="0.35">
      <c r="A32" s="185" t="s">
        <v>29</v>
      </c>
      <c r="B32" s="185"/>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194"/>
      <c r="X32" s="194"/>
      <c r="Y32" s="194"/>
      <c r="Z32" s="194"/>
    </row>
    <row r="33" spans="1:27" ht="13.5" thickBot="1" x14ac:dyDescent="0.35">
      <c r="A33" s="185" t="s">
        <v>30</v>
      </c>
      <c r="B33" s="185"/>
      <c r="C33" s="31">
        <v>0</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194"/>
      <c r="X33" s="194"/>
      <c r="Y33" s="194"/>
      <c r="Z33" s="194"/>
    </row>
    <row r="34" spans="1:27" x14ac:dyDescent="0.3">
      <c r="A34" s="67" t="s">
        <v>31</v>
      </c>
      <c r="B34" s="67"/>
      <c r="C34" s="63">
        <f t="shared" ref="C34" si="3">SUM(C29:C33)</f>
        <v>0</v>
      </c>
      <c r="D34" s="63">
        <f t="shared" ref="D34" si="4">SUM(D29:D33)</f>
        <v>0</v>
      </c>
      <c r="E34" s="63">
        <f t="shared" ref="E34" si="5">SUM(E29:E33)</f>
        <v>0</v>
      </c>
      <c r="F34" s="63">
        <f t="shared" ref="F34" si="6">SUM(F29:F33)</f>
        <v>0</v>
      </c>
      <c r="G34" s="63">
        <f t="shared" ref="G34" si="7">SUM(G29:G33)</f>
        <v>0</v>
      </c>
      <c r="H34" s="63">
        <f t="shared" ref="H34" si="8">SUM(H29:H33)</f>
        <v>0</v>
      </c>
      <c r="I34" s="63">
        <f t="shared" ref="I34" si="9">SUM(I29:I33)</f>
        <v>0</v>
      </c>
      <c r="J34" s="63">
        <f t="shared" ref="J34" si="10">SUM(J29:J33)</f>
        <v>0</v>
      </c>
      <c r="K34" s="63">
        <f t="shared" ref="K34" si="11">SUM(K29:K33)</f>
        <v>0</v>
      </c>
      <c r="L34" s="63">
        <f t="shared" ref="L34" si="12">SUM(L29:L33)</f>
        <v>0</v>
      </c>
      <c r="M34" s="63">
        <f t="shared" ref="M34" si="13">SUM(M29:M33)</f>
        <v>0</v>
      </c>
      <c r="N34" s="63">
        <f t="shared" ref="N34" si="14">SUM(N29:N33)</f>
        <v>0</v>
      </c>
      <c r="O34" s="63">
        <f t="shared" ref="O34" si="15">SUM(O29:O33)</f>
        <v>0</v>
      </c>
      <c r="P34" s="63">
        <f t="shared" ref="P34" si="16">SUM(P29:P33)</f>
        <v>0</v>
      </c>
      <c r="Q34" s="63">
        <f t="shared" ref="Q34" si="17">SUM(Q29:Q33)</f>
        <v>0</v>
      </c>
      <c r="R34" s="63">
        <f t="shared" ref="R34" si="18">SUM(R29:R33)</f>
        <v>0</v>
      </c>
      <c r="S34" s="63">
        <f t="shared" ref="S34" si="19">SUM(S29:S33)</f>
        <v>0</v>
      </c>
      <c r="T34" s="63">
        <f t="shared" ref="T34" si="20">SUM(T29:T33)</f>
        <v>0</v>
      </c>
      <c r="U34" s="63">
        <f t="shared" ref="U34" si="21">SUM(U29:U33)</f>
        <v>0</v>
      </c>
      <c r="V34" s="63">
        <f t="shared" ref="V34" si="22">SUM(V29:V33)</f>
        <v>0</v>
      </c>
      <c r="W34" s="68"/>
      <c r="X34" s="68"/>
      <c r="Y34" s="68"/>
      <c r="Z34" s="68"/>
    </row>
    <row r="35" spans="1:27" x14ac:dyDescent="0.3">
      <c r="A35" s="62"/>
      <c r="B35" s="61"/>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7" ht="13.5" thickBot="1" x14ac:dyDescent="0.35">
      <c r="A36" s="159" t="s">
        <v>32</v>
      </c>
      <c r="B36" s="159"/>
      <c r="C36" s="64">
        <f>C26</f>
        <v>0</v>
      </c>
      <c r="D36" s="64">
        <f t="shared" ref="D36:V36" si="23">D26</f>
        <v>0</v>
      </c>
      <c r="E36" s="64">
        <f t="shared" si="23"/>
        <v>0</v>
      </c>
      <c r="F36" s="64">
        <f t="shared" si="23"/>
        <v>0</v>
      </c>
      <c r="G36" s="64">
        <f t="shared" si="23"/>
        <v>0</v>
      </c>
      <c r="H36" s="64">
        <f t="shared" si="23"/>
        <v>0</v>
      </c>
      <c r="I36" s="64">
        <f t="shared" si="23"/>
        <v>0</v>
      </c>
      <c r="J36" s="64">
        <f t="shared" si="23"/>
        <v>0</v>
      </c>
      <c r="K36" s="64">
        <f t="shared" si="23"/>
        <v>0</v>
      </c>
      <c r="L36" s="64">
        <f t="shared" si="23"/>
        <v>0</v>
      </c>
      <c r="M36" s="64">
        <f t="shared" si="23"/>
        <v>0</v>
      </c>
      <c r="N36" s="64">
        <f t="shared" si="23"/>
        <v>0</v>
      </c>
      <c r="O36" s="64">
        <f t="shared" si="23"/>
        <v>0</v>
      </c>
      <c r="P36" s="64">
        <f t="shared" si="23"/>
        <v>0</v>
      </c>
      <c r="Q36" s="64">
        <f t="shared" si="23"/>
        <v>0</v>
      </c>
      <c r="R36" s="64">
        <f t="shared" si="23"/>
        <v>0</v>
      </c>
      <c r="S36" s="64">
        <f t="shared" si="23"/>
        <v>0</v>
      </c>
      <c r="T36" s="64">
        <f t="shared" si="23"/>
        <v>0</v>
      </c>
      <c r="U36" s="64">
        <f t="shared" si="23"/>
        <v>0</v>
      </c>
      <c r="V36" s="64">
        <f t="shared" si="23"/>
        <v>0</v>
      </c>
      <c r="W36" s="64"/>
      <c r="X36" s="64"/>
      <c r="Y36" s="64"/>
      <c r="Z36" s="64"/>
    </row>
    <row r="37" spans="1:27" ht="13.5" thickBot="1" x14ac:dyDescent="0.35">
      <c r="A37" s="185" t="s">
        <v>26</v>
      </c>
      <c r="B37" s="185"/>
      <c r="C37" s="31">
        <v>0</v>
      </c>
      <c r="D37" s="31">
        <v>0</v>
      </c>
      <c r="E37" s="31">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194"/>
      <c r="X37" s="194"/>
      <c r="Y37" s="194"/>
      <c r="Z37" s="194"/>
    </row>
    <row r="38" spans="1:27" ht="13.5" thickBot="1" x14ac:dyDescent="0.35">
      <c r="A38" s="185" t="s">
        <v>27</v>
      </c>
      <c r="B38" s="185"/>
      <c r="C38" s="31">
        <v>0</v>
      </c>
      <c r="D38" s="31">
        <v>0</v>
      </c>
      <c r="E38" s="31">
        <v>0</v>
      </c>
      <c r="F38" s="31">
        <v>0</v>
      </c>
      <c r="G38" s="31">
        <v>0</v>
      </c>
      <c r="H38" s="31">
        <v>0</v>
      </c>
      <c r="I38" s="31">
        <v>0</v>
      </c>
      <c r="J38" s="31">
        <v>0</v>
      </c>
      <c r="K38" s="31">
        <v>0</v>
      </c>
      <c r="L38" s="31">
        <v>0</v>
      </c>
      <c r="M38" s="31">
        <v>0</v>
      </c>
      <c r="N38" s="31">
        <v>0</v>
      </c>
      <c r="O38" s="31">
        <v>0</v>
      </c>
      <c r="P38" s="31">
        <v>0</v>
      </c>
      <c r="Q38" s="31">
        <v>0</v>
      </c>
      <c r="R38" s="31">
        <v>0</v>
      </c>
      <c r="S38" s="31">
        <v>0</v>
      </c>
      <c r="T38" s="31">
        <v>0</v>
      </c>
      <c r="U38" s="31">
        <v>0</v>
      </c>
      <c r="V38" s="31">
        <v>0</v>
      </c>
      <c r="W38" s="194"/>
      <c r="X38" s="194"/>
      <c r="Y38" s="194"/>
      <c r="Z38" s="194"/>
    </row>
    <row r="39" spans="1:27" ht="13.5" thickBot="1" x14ac:dyDescent="0.35">
      <c r="A39" s="185" t="s">
        <v>28</v>
      </c>
      <c r="B39" s="185"/>
      <c r="C39" s="31">
        <v>0</v>
      </c>
      <c r="D39" s="31">
        <v>0</v>
      </c>
      <c r="E39" s="31">
        <v>0</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194"/>
      <c r="X39" s="194"/>
      <c r="Y39" s="194"/>
      <c r="Z39" s="194"/>
    </row>
    <row r="40" spans="1:27" ht="13.5" thickBot="1" x14ac:dyDescent="0.35">
      <c r="A40" s="185" t="s">
        <v>29</v>
      </c>
      <c r="B40" s="185"/>
      <c r="C40" s="31">
        <v>0</v>
      </c>
      <c r="D40" s="31">
        <v>0</v>
      </c>
      <c r="E40" s="31">
        <v>0</v>
      </c>
      <c r="F40" s="31">
        <v>0</v>
      </c>
      <c r="G40" s="31">
        <v>0</v>
      </c>
      <c r="H40" s="31">
        <v>0</v>
      </c>
      <c r="I40" s="31">
        <v>0</v>
      </c>
      <c r="J40" s="31">
        <v>0</v>
      </c>
      <c r="K40" s="31">
        <v>0</v>
      </c>
      <c r="L40" s="31">
        <v>0</v>
      </c>
      <c r="M40" s="31">
        <v>0</v>
      </c>
      <c r="N40" s="31">
        <v>0</v>
      </c>
      <c r="O40" s="31">
        <v>0</v>
      </c>
      <c r="P40" s="31">
        <v>0</v>
      </c>
      <c r="Q40" s="31">
        <v>0</v>
      </c>
      <c r="R40" s="31">
        <v>0</v>
      </c>
      <c r="S40" s="31">
        <v>0</v>
      </c>
      <c r="T40" s="31">
        <v>0</v>
      </c>
      <c r="U40" s="31">
        <v>0</v>
      </c>
      <c r="V40" s="31">
        <v>0</v>
      </c>
      <c r="W40" s="194"/>
      <c r="X40" s="194"/>
      <c r="Y40" s="194"/>
      <c r="Z40" s="194"/>
    </row>
    <row r="41" spans="1:27" ht="13.5" thickBot="1" x14ac:dyDescent="0.35">
      <c r="A41" s="185" t="s">
        <v>30</v>
      </c>
      <c r="B41" s="185"/>
      <c r="C41" s="31">
        <v>0</v>
      </c>
      <c r="D41" s="31">
        <v>0</v>
      </c>
      <c r="E41" s="31">
        <v>0</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194"/>
      <c r="X41" s="194"/>
      <c r="Y41" s="194"/>
      <c r="Z41" s="194"/>
    </row>
    <row r="42" spans="1:27" x14ac:dyDescent="0.3">
      <c r="A42" s="67" t="s">
        <v>33</v>
      </c>
      <c r="B42" s="67"/>
      <c r="C42" s="63">
        <f>SUM(C37:C41)</f>
        <v>0</v>
      </c>
      <c r="D42" s="63">
        <f t="shared" ref="D42:V42" si="24">SUM(D37:D41)</f>
        <v>0</v>
      </c>
      <c r="E42" s="63">
        <f t="shared" si="24"/>
        <v>0</v>
      </c>
      <c r="F42" s="63">
        <f t="shared" si="24"/>
        <v>0</v>
      </c>
      <c r="G42" s="63">
        <f t="shared" si="24"/>
        <v>0</v>
      </c>
      <c r="H42" s="63">
        <f t="shared" si="24"/>
        <v>0</v>
      </c>
      <c r="I42" s="63">
        <f t="shared" si="24"/>
        <v>0</v>
      </c>
      <c r="J42" s="63">
        <f t="shared" si="24"/>
        <v>0</v>
      </c>
      <c r="K42" s="63">
        <f t="shared" si="24"/>
        <v>0</v>
      </c>
      <c r="L42" s="63">
        <f t="shared" si="24"/>
        <v>0</v>
      </c>
      <c r="M42" s="63">
        <f t="shared" si="24"/>
        <v>0</v>
      </c>
      <c r="N42" s="63">
        <f t="shared" si="24"/>
        <v>0</v>
      </c>
      <c r="O42" s="63">
        <f t="shared" si="24"/>
        <v>0</v>
      </c>
      <c r="P42" s="63">
        <f t="shared" si="24"/>
        <v>0</v>
      </c>
      <c r="Q42" s="63">
        <f t="shared" si="24"/>
        <v>0</v>
      </c>
      <c r="R42" s="63">
        <f t="shared" si="24"/>
        <v>0</v>
      </c>
      <c r="S42" s="63">
        <f t="shared" si="24"/>
        <v>0</v>
      </c>
      <c r="T42" s="63">
        <f t="shared" si="24"/>
        <v>0</v>
      </c>
      <c r="U42" s="63">
        <f t="shared" si="24"/>
        <v>0</v>
      </c>
      <c r="V42" s="63">
        <f t="shared" si="24"/>
        <v>0</v>
      </c>
      <c r="W42" s="68"/>
      <c r="X42" s="68"/>
      <c r="Y42" s="68"/>
      <c r="Z42" s="68"/>
    </row>
    <row r="43" spans="1:27" ht="21" customHeight="1" x14ac:dyDescent="0.3">
      <c r="A43" s="69"/>
      <c r="B43" s="69"/>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7" ht="21" x14ac:dyDescent="0.3">
      <c r="A44" s="56" t="s">
        <v>34</v>
      </c>
    </row>
    <row r="45" spans="1:27" ht="15.5" x14ac:dyDescent="0.3">
      <c r="A45" s="57" t="s">
        <v>35</v>
      </c>
    </row>
    <row r="46" spans="1:27" ht="15.65" customHeight="1" x14ac:dyDescent="0.3">
      <c r="A46" s="57"/>
    </row>
    <row r="47" spans="1:27" ht="33" customHeight="1" thickBot="1" x14ac:dyDescent="0.35">
      <c r="A47" s="147" t="s">
        <v>36</v>
      </c>
      <c r="B47" s="155"/>
      <c r="C47" s="156" t="s">
        <v>37</v>
      </c>
      <c r="D47" s="157"/>
      <c r="E47" s="157"/>
      <c r="F47" s="157"/>
      <c r="G47" s="157"/>
      <c r="H47" s="157"/>
      <c r="I47" s="157"/>
      <c r="J47" s="157"/>
      <c r="K47" s="157"/>
      <c r="L47" s="157"/>
      <c r="M47" s="157"/>
      <c r="N47" s="157"/>
      <c r="O47" s="157"/>
      <c r="P47" s="157"/>
      <c r="Q47" s="157"/>
      <c r="R47" s="157"/>
      <c r="S47" s="157"/>
      <c r="T47" s="157"/>
      <c r="U47" s="157"/>
      <c r="V47" s="158"/>
      <c r="W47" s="146" t="s">
        <v>18</v>
      </c>
      <c r="X47" s="147"/>
      <c r="Y47" s="147"/>
      <c r="Z47" s="155"/>
      <c r="AA47" s="71"/>
    </row>
    <row r="48" spans="1:27" ht="16" thickBot="1" x14ac:dyDescent="0.35">
      <c r="A48" s="189" t="s">
        <v>11</v>
      </c>
      <c r="B48" s="190"/>
      <c r="C48" s="72">
        <v>2027</v>
      </c>
      <c r="D48" s="73">
        <v>2028</v>
      </c>
      <c r="E48" s="73">
        <v>2029</v>
      </c>
      <c r="F48" s="73">
        <v>2030</v>
      </c>
      <c r="G48" s="73">
        <v>2031</v>
      </c>
      <c r="H48" s="73">
        <v>2032</v>
      </c>
      <c r="I48" s="73">
        <v>2033</v>
      </c>
      <c r="J48" s="73">
        <v>2034</v>
      </c>
      <c r="K48" s="73">
        <v>2035</v>
      </c>
      <c r="L48" s="73">
        <v>2036</v>
      </c>
      <c r="M48" s="73">
        <v>2037</v>
      </c>
      <c r="N48" s="73">
        <v>2038</v>
      </c>
      <c r="O48" s="73">
        <v>2039</v>
      </c>
      <c r="P48" s="73">
        <v>2040</v>
      </c>
      <c r="Q48" s="73">
        <v>2041</v>
      </c>
      <c r="R48" s="73">
        <v>2042</v>
      </c>
      <c r="S48" s="73">
        <v>2043</v>
      </c>
      <c r="T48" s="73">
        <v>2044</v>
      </c>
      <c r="U48" s="73">
        <v>2045</v>
      </c>
      <c r="V48" s="73">
        <v>2050</v>
      </c>
      <c r="W48" s="191"/>
      <c r="X48" s="192"/>
      <c r="Y48" s="192"/>
      <c r="Z48" s="193"/>
      <c r="AA48" s="77"/>
    </row>
    <row r="49" spans="1:27" ht="13.5" thickBot="1" x14ac:dyDescent="0.35">
      <c r="A49" s="159" t="s">
        <v>38</v>
      </c>
      <c r="B49" s="159"/>
      <c r="C49" s="95">
        <v>0</v>
      </c>
      <c r="D49" s="95">
        <v>0</v>
      </c>
      <c r="E49" s="95">
        <v>0</v>
      </c>
      <c r="F49" s="95">
        <v>0</v>
      </c>
      <c r="G49" s="95">
        <v>0</v>
      </c>
      <c r="H49" s="95">
        <v>0</v>
      </c>
      <c r="I49" s="95">
        <v>0</v>
      </c>
      <c r="J49" s="95">
        <v>0</v>
      </c>
      <c r="K49" s="95">
        <v>0</v>
      </c>
      <c r="L49" s="95">
        <v>0</v>
      </c>
      <c r="M49" s="95">
        <v>0</v>
      </c>
      <c r="N49" s="95">
        <v>0</v>
      </c>
      <c r="O49" s="95">
        <v>0</v>
      </c>
      <c r="P49" s="95">
        <v>0</v>
      </c>
      <c r="Q49" s="95">
        <v>0</v>
      </c>
      <c r="R49" s="95">
        <v>0</v>
      </c>
      <c r="S49" s="95">
        <v>0</v>
      </c>
      <c r="T49" s="95">
        <v>0</v>
      </c>
      <c r="U49" s="95">
        <v>0</v>
      </c>
      <c r="V49" s="95">
        <v>0</v>
      </c>
      <c r="W49" s="182"/>
      <c r="X49" s="183"/>
      <c r="Y49" s="183"/>
      <c r="Z49" s="184"/>
      <c r="AA49" s="78"/>
    </row>
    <row r="50" spans="1:27" ht="13.5" thickBot="1" x14ac:dyDescent="0.35">
      <c r="A50" s="187" t="s">
        <v>20</v>
      </c>
      <c r="B50" s="187"/>
      <c r="C50" s="32">
        <v>0</v>
      </c>
      <c r="D50" s="32">
        <v>0</v>
      </c>
      <c r="E50" s="32">
        <v>0</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182"/>
      <c r="X50" s="183"/>
      <c r="Y50" s="183"/>
      <c r="Z50" s="184"/>
    </row>
    <row r="51" spans="1:27" ht="13.5" thickBot="1" x14ac:dyDescent="0.35">
      <c r="A51" s="187" t="s">
        <v>21</v>
      </c>
      <c r="B51" s="187"/>
      <c r="C51" s="32">
        <v>0</v>
      </c>
      <c r="D51" s="32">
        <v>0</v>
      </c>
      <c r="E51" s="32">
        <v>0</v>
      </c>
      <c r="F51" s="32">
        <v>0</v>
      </c>
      <c r="G51" s="32">
        <v>0</v>
      </c>
      <c r="H51" s="32">
        <v>0</v>
      </c>
      <c r="I51" s="32">
        <v>0</v>
      </c>
      <c r="J51" s="32">
        <v>0</v>
      </c>
      <c r="K51" s="32">
        <v>0</v>
      </c>
      <c r="L51" s="32">
        <v>0</v>
      </c>
      <c r="M51" s="32">
        <v>0</v>
      </c>
      <c r="N51" s="32">
        <v>0</v>
      </c>
      <c r="O51" s="32">
        <v>0</v>
      </c>
      <c r="P51" s="32">
        <v>0</v>
      </c>
      <c r="Q51" s="32">
        <v>0</v>
      </c>
      <c r="R51" s="32">
        <v>0</v>
      </c>
      <c r="S51" s="32">
        <v>0</v>
      </c>
      <c r="T51" s="32">
        <v>0</v>
      </c>
      <c r="U51" s="32">
        <v>0</v>
      </c>
      <c r="V51" s="32">
        <v>0</v>
      </c>
      <c r="W51" s="182"/>
      <c r="X51" s="183"/>
      <c r="Y51" s="183"/>
      <c r="Z51" s="184"/>
    </row>
    <row r="52" spans="1:27" ht="13.5" thickBot="1" x14ac:dyDescent="0.35">
      <c r="A52" s="187" t="s">
        <v>22</v>
      </c>
      <c r="B52" s="187"/>
      <c r="C52" s="32">
        <v>0</v>
      </c>
      <c r="D52" s="32">
        <v>0</v>
      </c>
      <c r="E52" s="32">
        <v>0</v>
      </c>
      <c r="F52" s="32">
        <v>0</v>
      </c>
      <c r="G52" s="32">
        <v>0</v>
      </c>
      <c r="H52" s="32">
        <v>0</v>
      </c>
      <c r="I52" s="32">
        <v>0</v>
      </c>
      <c r="J52" s="32">
        <v>0</v>
      </c>
      <c r="K52" s="32">
        <v>0</v>
      </c>
      <c r="L52" s="32">
        <v>0</v>
      </c>
      <c r="M52" s="32">
        <v>0</v>
      </c>
      <c r="N52" s="32">
        <v>0</v>
      </c>
      <c r="O52" s="32">
        <v>0</v>
      </c>
      <c r="P52" s="32">
        <v>0</v>
      </c>
      <c r="Q52" s="32">
        <v>0</v>
      </c>
      <c r="R52" s="32">
        <v>0</v>
      </c>
      <c r="S52" s="32">
        <v>0</v>
      </c>
      <c r="T52" s="32">
        <v>0</v>
      </c>
      <c r="U52" s="32">
        <v>0</v>
      </c>
      <c r="V52" s="32">
        <v>0</v>
      </c>
      <c r="W52" s="182"/>
      <c r="X52" s="183"/>
      <c r="Y52" s="183"/>
      <c r="Z52" s="184"/>
    </row>
    <row r="53" spans="1:27" ht="13.5" thickBot="1" x14ac:dyDescent="0.35">
      <c r="A53" s="187" t="s">
        <v>23</v>
      </c>
      <c r="B53" s="187"/>
      <c r="C53" s="32">
        <v>0</v>
      </c>
      <c r="D53" s="32">
        <v>0</v>
      </c>
      <c r="E53" s="32">
        <v>0</v>
      </c>
      <c r="F53" s="32">
        <v>0</v>
      </c>
      <c r="G53" s="32">
        <v>0</v>
      </c>
      <c r="H53" s="32">
        <v>0</v>
      </c>
      <c r="I53" s="32">
        <v>0</v>
      </c>
      <c r="J53" s="32">
        <v>0</v>
      </c>
      <c r="K53" s="32">
        <v>0</v>
      </c>
      <c r="L53" s="32">
        <v>0</v>
      </c>
      <c r="M53" s="32">
        <v>0</v>
      </c>
      <c r="N53" s="32">
        <v>0</v>
      </c>
      <c r="O53" s="32">
        <v>0</v>
      </c>
      <c r="P53" s="32">
        <v>0</v>
      </c>
      <c r="Q53" s="32">
        <v>0</v>
      </c>
      <c r="R53" s="32">
        <v>0</v>
      </c>
      <c r="S53" s="32">
        <v>0</v>
      </c>
      <c r="T53" s="32">
        <v>0</v>
      </c>
      <c r="U53" s="32">
        <v>0</v>
      </c>
      <c r="V53" s="32">
        <v>0</v>
      </c>
      <c r="W53" s="182"/>
      <c r="X53" s="183"/>
      <c r="Y53" s="183"/>
      <c r="Z53" s="184"/>
    </row>
    <row r="54" spans="1:27" x14ac:dyDescent="0.3">
      <c r="A54" s="62" t="s">
        <v>39</v>
      </c>
      <c r="B54" s="62"/>
      <c r="C54" s="79">
        <f>C49-C50-C51-C52-C53</f>
        <v>0</v>
      </c>
      <c r="D54" s="79">
        <f t="shared" ref="D54:T54" si="25">D49-D50-D51-D52-D53</f>
        <v>0</v>
      </c>
      <c r="E54" s="79">
        <f t="shared" si="25"/>
        <v>0</v>
      </c>
      <c r="F54" s="79">
        <f t="shared" si="25"/>
        <v>0</v>
      </c>
      <c r="G54" s="79">
        <f t="shared" si="25"/>
        <v>0</v>
      </c>
      <c r="H54" s="79">
        <f t="shared" si="25"/>
        <v>0</v>
      </c>
      <c r="I54" s="79">
        <f t="shared" si="25"/>
        <v>0</v>
      </c>
      <c r="J54" s="79">
        <f t="shared" si="25"/>
        <v>0</v>
      </c>
      <c r="K54" s="79">
        <f t="shared" si="25"/>
        <v>0</v>
      </c>
      <c r="L54" s="79">
        <f t="shared" si="25"/>
        <v>0</v>
      </c>
      <c r="M54" s="79">
        <f t="shared" si="25"/>
        <v>0</v>
      </c>
      <c r="N54" s="79">
        <f t="shared" si="25"/>
        <v>0</v>
      </c>
      <c r="O54" s="79">
        <f t="shared" si="25"/>
        <v>0</v>
      </c>
      <c r="P54" s="79">
        <f t="shared" si="25"/>
        <v>0</v>
      </c>
      <c r="Q54" s="79">
        <f t="shared" si="25"/>
        <v>0</v>
      </c>
      <c r="R54" s="79">
        <f t="shared" si="25"/>
        <v>0</v>
      </c>
      <c r="S54" s="79">
        <f t="shared" si="25"/>
        <v>0</v>
      </c>
      <c r="T54" s="79">
        <f t="shared" si="25"/>
        <v>0</v>
      </c>
      <c r="U54" s="79">
        <f>U49-U50-U51-U52-U53</f>
        <v>0</v>
      </c>
      <c r="V54" s="79">
        <f>V49-V50-V51-V52-V53</f>
        <v>0</v>
      </c>
      <c r="W54" s="80"/>
      <c r="X54" s="80"/>
      <c r="Y54" s="80"/>
      <c r="Z54" s="80"/>
    </row>
    <row r="55" spans="1:27" ht="15.5" x14ac:dyDescent="0.3">
      <c r="A55" s="65"/>
      <c r="B55" s="65"/>
      <c r="C55" s="64"/>
      <c r="D55" s="64"/>
      <c r="E55" s="64"/>
      <c r="F55" s="64"/>
      <c r="G55" s="64"/>
      <c r="H55" s="64"/>
      <c r="I55" s="64"/>
      <c r="J55" s="64"/>
      <c r="K55" s="64"/>
      <c r="L55" s="64"/>
      <c r="M55" s="64"/>
      <c r="N55" s="64"/>
      <c r="O55" s="64"/>
      <c r="P55" s="64"/>
      <c r="Q55" s="64"/>
      <c r="R55" s="64"/>
      <c r="S55" s="64"/>
      <c r="T55" s="64"/>
      <c r="U55" s="64" t="str">
        <f>IF(U54&gt;0, "Klimaneutralität nicht erreicht - sprechen Sie bitte mit Ihrem vorgelagerten Netzbetreiber", "")</f>
        <v/>
      </c>
      <c r="V55" s="64" t="str">
        <f>IF(V54&gt;0, "Klimaneutralität nicht erreicht - sprechen Sie bitte mit Ihrem vorgelagerten Netzbetreiber", "")</f>
        <v/>
      </c>
      <c r="W55" s="64"/>
      <c r="X55" s="64"/>
      <c r="Y55" s="64"/>
      <c r="Z55" s="64"/>
    </row>
    <row r="56" spans="1:27" ht="13.5" thickBot="1" x14ac:dyDescent="0.35">
      <c r="A56" s="159" t="s">
        <v>40</v>
      </c>
      <c r="B56" s="159"/>
      <c r="C56" s="81">
        <f>SUM(C50:C53)</f>
        <v>0</v>
      </c>
      <c r="D56" s="81">
        <f t="shared" ref="D56:V56" si="26">SUM(D50:D53)</f>
        <v>0</v>
      </c>
      <c r="E56" s="81">
        <f t="shared" si="26"/>
        <v>0</v>
      </c>
      <c r="F56" s="81">
        <f t="shared" si="26"/>
        <v>0</v>
      </c>
      <c r="G56" s="81">
        <f t="shared" si="26"/>
        <v>0</v>
      </c>
      <c r="H56" s="81">
        <f t="shared" si="26"/>
        <v>0</v>
      </c>
      <c r="I56" s="81">
        <f t="shared" si="26"/>
        <v>0</v>
      </c>
      <c r="J56" s="81">
        <f t="shared" si="26"/>
        <v>0</v>
      </c>
      <c r="K56" s="81">
        <f t="shared" si="26"/>
        <v>0</v>
      </c>
      <c r="L56" s="81">
        <f t="shared" si="26"/>
        <v>0</v>
      </c>
      <c r="M56" s="81">
        <f t="shared" si="26"/>
        <v>0</v>
      </c>
      <c r="N56" s="81">
        <f t="shared" si="26"/>
        <v>0</v>
      </c>
      <c r="O56" s="81">
        <f t="shared" si="26"/>
        <v>0</v>
      </c>
      <c r="P56" s="81">
        <f t="shared" si="26"/>
        <v>0</v>
      </c>
      <c r="Q56" s="81">
        <f t="shared" si="26"/>
        <v>0</v>
      </c>
      <c r="R56" s="81">
        <f t="shared" si="26"/>
        <v>0</v>
      </c>
      <c r="S56" s="81">
        <f t="shared" si="26"/>
        <v>0</v>
      </c>
      <c r="T56" s="81">
        <f t="shared" si="26"/>
        <v>0</v>
      </c>
      <c r="U56" s="81">
        <f t="shared" si="26"/>
        <v>0</v>
      </c>
      <c r="V56" s="81">
        <f t="shared" si="26"/>
        <v>0</v>
      </c>
      <c r="W56" s="64"/>
      <c r="X56" s="64"/>
      <c r="Y56" s="64"/>
      <c r="Z56" s="64"/>
    </row>
    <row r="57" spans="1:27" ht="13.5" thickBot="1" x14ac:dyDescent="0.35">
      <c r="A57" s="185" t="s">
        <v>26</v>
      </c>
      <c r="B57" s="185"/>
      <c r="C57" s="32">
        <v>0</v>
      </c>
      <c r="D57" s="32">
        <v>0</v>
      </c>
      <c r="E57" s="32">
        <v>0</v>
      </c>
      <c r="F57" s="32">
        <v>0</v>
      </c>
      <c r="G57" s="32">
        <v>0</v>
      </c>
      <c r="H57" s="32">
        <v>0</v>
      </c>
      <c r="I57" s="32">
        <v>0</v>
      </c>
      <c r="J57" s="32">
        <v>0</v>
      </c>
      <c r="K57" s="32">
        <v>0</v>
      </c>
      <c r="L57" s="32">
        <v>0</v>
      </c>
      <c r="M57" s="32">
        <v>0</v>
      </c>
      <c r="N57" s="32">
        <v>0</v>
      </c>
      <c r="O57" s="32">
        <v>0</v>
      </c>
      <c r="P57" s="32">
        <v>0</v>
      </c>
      <c r="Q57" s="32">
        <v>0</v>
      </c>
      <c r="R57" s="32">
        <v>0</v>
      </c>
      <c r="S57" s="32">
        <v>0</v>
      </c>
      <c r="T57" s="32">
        <v>0</v>
      </c>
      <c r="U57" s="32">
        <v>0</v>
      </c>
      <c r="V57" s="32">
        <v>0</v>
      </c>
      <c r="W57" s="186"/>
      <c r="X57" s="186"/>
      <c r="Y57" s="186"/>
      <c r="Z57" s="186"/>
    </row>
    <row r="58" spans="1:27" ht="13.5" thickBot="1" x14ac:dyDescent="0.35">
      <c r="A58" s="185" t="s">
        <v>27</v>
      </c>
      <c r="B58" s="185"/>
      <c r="C58" s="32">
        <v>0</v>
      </c>
      <c r="D58" s="32">
        <v>0</v>
      </c>
      <c r="E58" s="32">
        <v>0</v>
      </c>
      <c r="F58" s="32">
        <v>0</v>
      </c>
      <c r="G58" s="32">
        <v>0</v>
      </c>
      <c r="H58" s="32">
        <v>0</v>
      </c>
      <c r="I58" s="32">
        <v>0</v>
      </c>
      <c r="J58" s="32">
        <v>0</v>
      </c>
      <c r="K58" s="32">
        <v>0</v>
      </c>
      <c r="L58" s="32">
        <v>0</v>
      </c>
      <c r="M58" s="32">
        <v>0</v>
      </c>
      <c r="N58" s="32">
        <v>0</v>
      </c>
      <c r="O58" s="32">
        <v>0</v>
      </c>
      <c r="P58" s="32">
        <v>0</v>
      </c>
      <c r="Q58" s="32">
        <v>0</v>
      </c>
      <c r="R58" s="32">
        <v>0</v>
      </c>
      <c r="S58" s="32">
        <v>0</v>
      </c>
      <c r="T58" s="32">
        <v>0</v>
      </c>
      <c r="U58" s="32">
        <v>0</v>
      </c>
      <c r="V58" s="32">
        <v>0</v>
      </c>
      <c r="W58" s="186"/>
      <c r="X58" s="186"/>
      <c r="Y58" s="186"/>
      <c r="Z58" s="186"/>
    </row>
    <row r="59" spans="1:27" ht="13.5" thickBot="1" x14ac:dyDescent="0.35">
      <c r="A59" s="185" t="s">
        <v>28</v>
      </c>
      <c r="B59" s="185"/>
      <c r="C59" s="32">
        <v>0</v>
      </c>
      <c r="D59" s="32">
        <v>0</v>
      </c>
      <c r="E59" s="32">
        <v>0</v>
      </c>
      <c r="F59" s="32">
        <v>0</v>
      </c>
      <c r="G59" s="32">
        <v>0</v>
      </c>
      <c r="H59" s="32">
        <v>0</v>
      </c>
      <c r="I59" s="32">
        <v>0</v>
      </c>
      <c r="J59" s="32">
        <v>0</v>
      </c>
      <c r="K59" s="32">
        <v>0</v>
      </c>
      <c r="L59" s="32">
        <v>0</v>
      </c>
      <c r="M59" s="32">
        <v>0</v>
      </c>
      <c r="N59" s="32">
        <v>0</v>
      </c>
      <c r="O59" s="32">
        <v>0</v>
      </c>
      <c r="P59" s="32">
        <v>0</v>
      </c>
      <c r="Q59" s="32">
        <v>0</v>
      </c>
      <c r="R59" s="32">
        <v>0</v>
      </c>
      <c r="S59" s="32">
        <v>0</v>
      </c>
      <c r="T59" s="32">
        <v>0</v>
      </c>
      <c r="U59" s="32">
        <v>0</v>
      </c>
      <c r="V59" s="32">
        <v>0</v>
      </c>
      <c r="W59" s="186"/>
      <c r="X59" s="186"/>
      <c r="Y59" s="186"/>
      <c r="Z59" s="186"/>
    </row>
    <row r="60" spans="1:27" ht="13.5" thickBot="1" x14ac:dyDescent="0.35">
      <c r="A60" s="185" t="s">
        <v>29</v>
      </c>
      <c r="B60" s="185"/>
      <c r="C60" s="32">
        <v>0</v>
      </c>
      <c r="D60" s="32">
        <v>0</v>
      </c>
      <c r="E60" s="32">
        <v>0</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186"/>
      <c r="X60" s="186"/>
      <c r="Y60" s="186"/>
      <c r="Z60" s="186"/>
    </row>
    <row r="61" spans="1:27" ht="13.5" thickBot="1" x14ac:dyDescent="0.35">
      <c r="A61" s="185" t="s">
        <v>30</v>
      </c>
      <c r="B61" s="185"/>
      <c r="C61" s="32">
        <v>0</v>
      </c>
      <c r="D61" s="32">
        <v>0</v>
      </c>
      <c r="E61" s="32">
        <v>0</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186"/>
      <c r="X61" s="186"/>
      <c r="Y61" s="186"/>
      <c r="Z61" s="186"/>
    </row>
    <row r="62" spans="1:27" x14ac:dyDescent="0.3">
      <c r="A62" s="62" t="s">
        <v>41</v>
      </c>
      <c r="B62" s="61"/>
      <c r="C62" s="79">
        <f>SUM(C57:C61)</f>
        <v>0</v>
      </c>
      <c r="D62" s="79">
        <f t="shared" ref="D62:V62" si="27">SUM(D57:D61)</f>
        <v>0</v>
      </c>
      <c r="E62" s="79">
        <f t="shared" si="27"/>
        <v>0</v>
      </c>
      <c r="F62" s="79">
        <f t="shared" si="27"/>
        <v>0</v>
      </c>
      <c r="G62" s="79">
        <f t="shared" si="27"/>
        <v>0</v>
      </c>
      <c r="H62" s="79">
        <f t="shared" si="27"/>
        <v>0</v>
      </c>
      <c r="I62" s="79">
        <f t="shared" si="27"/>
        <v>0</v>
      </c>
      <c r="J62" s="79">
        <f t="shared" si="27"/>
        <v>0</v>
      </c>
      <c r="K62" s="79">
        <f t="shared" si="27"/>
        <v>0</v>
      </c>
      <c r="L62" s="79">
        <f t="shared" si="27"/>
        <v>0</v>
      </c>
      <c r="M62" s="79">
        <f t="shared" si="27"/>
        <v>0</v>
      </c>
      <c r="N62" s="79">
        <f t="shared" si="27"/>
        <v>0</v>
      </c>
      <c r="O62" s="79">
        <f t="shared" si="27"/>
        <v>0</v>
      </c>
      <c r="P62" s="79">
        <f t="shared" si="27"/>
        <v>0</v>
      </c>
      <c r="Q62" s="79">
        <f t="shared" si="27"/>
        <v>0</v>
      </c>
      <c r="R62" s="79">
        <f t="shared" si="27"/>
        <v>0</v>
      </c>
      <c r="S62" s="79">
        <f t="shared" si="27"/>
        <v>0</v>
      </c>
      <c r="T62" s="79">
        <f t="shared" si="27"/>
        <v>0</v>
      </c>
      <c r="U62" s="79">
        <f t="shared" si="27"/>
        <v>0</v>
      </c>
      <c r="V62" s="79">
        <f t="shared" si="27"/>
        <v>0</v>
      </c>
      <c r="W62" s="64"/>
      <c r="X62" s="64"/>
      <c r="Y62" s="64"/>
      <c r="Z62" s="64"/>
    </row>
    <row r="63" spans="1:27" ht="21" customHeight="1" x14ac:dyDescent="0.3">
      <c r="A63" s="46"/>
      <c r="B63" s="46"/>
      <c r="C63" s="46"/>
      <c r="D63" s="46"/>
      <c r="E63" s="46"/>
      <c r="F63" s="46"/>
      <c r="G63" s="46"/>
      <c r="H63" s="46"/>
      <c r="I63" s="46"/>
    </row>
    <row r="64" spans="1:27" ht="23.5" x14ac:dyDescent="0.3">
      <c r="A64" s="55" t="s">
        <v>42</v>
      </c>
    </row>
    <row r="65" spans="1:26" ht="15.5" x14ac:dyDescent="0.3">
      <c r="A65" s="82" t="s">
        <v>43</v>
      </c>
    </row>
    <row r="66" spans="1:26" ht="16" thickBot="1" x14ac:dyDescent="0.35">
      <c r="A66" s="82"/>
    </row>
    <row r="67" spans="1:26" ht="38.25" customHeight="1" thickBot="1" x14ac:dyDescent="0.35">
      <c r="A67" s="153" t="s">
        <v>44</v>
      </c>
      <c r="B67" s="154"/>
      <c r="C67" s="146" t="s">
        <v>45</v>
      </c>
      <c r="D67" s="147"/>
      <c r="E67" s="147"/>
      <c r="F67" s="147"/>
      <c r="G67" s="147"/>
      <c r="H67" s="147"/>
      <c r="I67" s="147"/>
      <c r="J67" s="147"/>
      <c r="K67" s="147"/>
      <c r="L67" s="147"/>
      <c r="M67" s="147"/>
      <c r="N67" s="147"/>
      <c r="O67" s="147"/>
      <c r="P67" s="147"/>
      <c r="Q67" s="147"/>
      <c r="R67" s="147"/>
      <c r="S67" s="147"/>
      <c r="T67" s="147"/>
      <c r="U67" s="147"/>
      <c r="V67" s="147"/>
      <c r="W67" s="147" t="s">
        <v>18</v>
      </c>
      <c r="X67" s="147"/>
      <c r="Y67" s="147"/>
      <c r="Z67" s="147"/>
    </row>
    <row r="68" spans="1:26" ht="16" thickBot="1" x14ac:dyDescent="0.35">
      <c r="A68" s="148" t="s">
        <v>11</v>
      </c>
      <c r="B68" s="149"/>
      <c r="C68" s="72">
        <v>2027</v>
      </c>
      <c r="D68" s="73">
        <v>2028</v>
      </c>
      <c r="E68" s="73">
        <v>2029</v>
      </c>
      <c r="F68" s="73">
        <v>2030</v>
      </c>
      <c r="G68" s="73">
        <v>2031</v>
      </c>
      <c r="H68" s="73">
        <v>2032</v>
      </c>
      <c r="I68" s="73">
        <v>2033</v>
      </c>
      <c r="J68" s="73">
        <v>2034</v>
      </c>
      <c r="K68" s="73">
        <v>2035</v>
      </c>
      <c r="L68" s="73">
        <v>2036</v>
      </c>
      <c r="M68" s="73">
        <v>2037</v>
      </c>
      <c r="N68" s="73">
        <v>2038</v>
      </c>
      <c r="O68" s="73">
        <v>2039</v>
      </c>
      <c r="P68" s="73">
        <v>2040</v>
      </c>
      <c r="Q68" s="73">
        <v>2041</v>
      </c>
      <c r="R68" s="73">
        <v>2042</v>
      </c>
      <c r="S68" s="73">
        <v>2043</v>
      </c>
      <c r="T68" s="73">
        <v>2044</v>
      </c>
      <c r="U68" s="73">
        <v>2045</v>
      </c>
      <c r="V68" s="73">
        <v>2050</v>
      </c>
      <c r="W68" s="74"/>
      <c r="X68" s="75"/>
      <c r="Y68" s="75"/>
      <c r="Z68" s="76"/>
    </row>
    <row r="69" spans="1:26" ht="13.5" customHeight="1" thickBot="1" x14ac:dyDescent="0.35">
      <c r="A69" s="150" t="s">
        <v>46</v>
      </c>
      <c r="B69" s="151"/>
      <c r="C69" s="31">
        <v>0</v>
      </c>
      <c r="D69" s="31">
        <v>0</v>
      </c>
      <c r="E69" s="31">
        <v>0</v>
      </c>
      <c r="F69" s="31">
        <v>0</v>
      </c>
      <c r="G69" s="31">
        <v>0</v>
      </c>
      <c r="H69" s="31">
        <v>0</v>
      </c>
      <c r="I69" s="31">
        <v>0</v>
      </c>
      <c r="J69" s="31">
        <v>0</v>
      </c>
      <c r="K69" s="31">
        <v>0</v>
      </c>
      <c r="L69" s="31">
        <v>0</v>
      </c>
      <c r="M69" s="31">
        <v>0</v>
      </c>
      <c r="N69" s="31">
        <v>0</v>
      </c>
      <c r="O69" s="31">
        <v>0</v>
      </c>
      <c r="P69" s="31">
        <v>0</v>
      </c>
      <c r="Q69" s="31">
        <v>0</v>
      </c>
      <c r="R69" s="31">
        <v>0</v>
      </c>
      <c r="S69" s="31">
        <v>0</v>
      </c>
      <c r="T69" s="31">
        <v>0</v>
      </c>
      <c r="U69" s="31">
        <v>0</v>
      </c>
      <c r="V69" s="31">
        <v>0</v>
      </c>
      <c r="W69" s="195"/>
      <c r="X69" s="196"/>
      <c r="Y69" s="196"/>
      <c r="Z69" s="196"/>
    </row>
    <row r="70" spans="1:26" ht="13.5" customHeight="1" thickBot="1" x14ac:dyDescent="0.35">
      <c r="A70" s="83" t="s">
        <v>47</v>
      </c>
      <c r="B70" s="84"/>
      <c r="C70" s="31">
        <v>0</v>
      </c>
      <c r="D70" s="31">
        <v>0</v>
      </c>
      <c r="E70" s="31">
        <v>0</v>
      </c>
      <c r="F70" s="31">
        <v>0</v>
      </c>
      <c r="G70" s="31">
        <v>0</v>
      </c>
      <c r="H70" s="31">
        <v>0</v>
      </c>
      <c r="I70" s="31">
        <v>0</v>
      </c>
      <c r="J70" s="31">
        <v>0</v>
      </c>
      <c r="K70" s="31">
        <v>0</v>
      </c>
      <c r="L70" s="31">
        <v>0</v>
      </c>
      <c r="M70" s="31">
        <v>0</v>
      </c>
      <c r="N70" s="31">
        <v>0</v>
      </c>
      <c r="O70" s="31">
        <v>0</v>
      </c>
      <c r="P70" s="31">
        <v>0</v>
      </c>
      <c r="Q70" s="31">
        <v>0</v>
      </c>
      <c r="R70" s="31">
        <v>0</v>
      </c>
      <c r="S70" s="31">
        <v>0</v>
      </c>
      <c r="T70" s="31">
        <v>0</v>
      </c>
      <c r="U70" s="31">
        <v>0</v>
      </c>
      <c r="V70" s="31">
        <v>0</v>
      </c>
      <c r="W70" s="195"/>
      <c r="X70" s="196"/>
      <c r="Y70" s="196"/>
      <c r="Z70" s="196"/>
    </row>
    <row r="71" spans="1:26" ht="13.5" thickBot="1" x14ac:dyDescent="0.35">
      <c r="A71" s="83" t="s">
        <v>48</v>
      </c>
      <c r="B71" s="84"/>
      <c r="C71" s="31">
        <v>0</v>
      </c>
      <c r="D71" s="31">
        <v>0</v>
      </c>
      <c r="E71" s="31">
        <v>0</v>
      </c>
      <c r="F71" s="31">
        <v>0</v>
      </c>
      <c r="G71" s="31">
        <v>0</v>
      </c>
      <c r="H71" s="31">
        <v>0</v>
      </c>
      <c r="I71" s="31">
        <v>0</v>
      </c>
      <c r="J71" s="31">
        <v>0</v>
      </c>
      <c r="K71" s="31">
        <v>0</v>
      </c>
      <c r="L71" s="31">
        <v>0</v>
      </c>
      <c r="M71" s="31">
        <v>0</v>
      </c>
      <c r="N71" s="31">
        <v>0</v>
      </c>
      <c r="O71" s="31">
        <v>0</v>
      </c>
      <c r="P71" s="31">
        <v>0</v>
      </c>
      <c r="Q71" s="31">
        <v>0</v>
      </c>
      <c r="R71" s="31">
        <v>0</v>
      </c>
      <c r="S71" s="31">
        <v>0</v>
      </c>
      <c r="T71" s="31">
        <v>0</v>
      </c>
      <c r="U71" s="31">
        <v>0</v>
      </c>
      <c r="V71" s="31">
        <v>0</v>
      </c>
      <c r="W71" s="195"/>
      <c r="X71" s="196"/>
      <c r="Y71" s="196"/>
      <c r="Z71" s="196"/>
    </row>
    <row r="72" spans="1:26" ht="13.5" thickBot="1" x14ac:dyDescent="0.35">
      <c r="A72" s="83" t="s">
        <v>49</v>
      </c>
      <c r="B72" s="84"/>
      <c r="C72" s="31">
        <v>0</v>
      </c>
      <c r="D72" s="31">
        <v>0</v>
      </c>
      <c r="E72" s="31">
        <v>0</v>
      </c>
      <c r="F72" s="31">
        <v>0</v>
      </c>
      <c r="G72" s="31">
        <v>0</v>
      </c>
      <c r="H72" s="31">
        <v>0</v>
      </c>
      <c r="I72" s="31">
        <v>0</v>
      </c>
      <c r="J72" s="31">
        <v>0</v>
      </c>
      <c r="K72" s="31">
        <v>0</v>
      </c>
      <c r="L72" s="31">
        <v>0</v>
      </c>
      <c r="M72" s="31">
        <v>0</v>
      </c>
      <c r="N72" s="31">
        <v>0</v>
      </c>
      <c r="O72" s="31">
        <v>0</v>
      </c>
      <c r="P72" s="31">
        <v>0</v>
      </c>
      <c r="Q72" s="31">
        <v>0</v>
      </c>
      <c r="R72" s="31">
        <v>0</v>
      </c>
      <c r="S72" s="31">
        <v>0</v>
      </c>
      <c r="T72" s="31">
        <v>0</v>
      </c>
      <c r="U72" s="31">
        <v>0</v>
      </c>
      <c r="V72" s="31">
        <v>0</v>
      </c>
      <c r="W72" s="195"/>
      <c r="X72" s="196"/>
      <c r="Y72" s="196"/>
      <c r="Z72" s="196"/>
    </row>
    <row r="73" spans="1:26" ht="15.65" customHeight="1" thickBot="1" x14ac:dyDescent="0.35"/>
    <row r="74" spans="1:26" ht="35.25" customHeight="1" thickBot="1" x14ac:dyDescent="0.35">
      <c r="A74" s="144" t="s">
        <v>50</v>
      </c>
      <c r="B74" s="145"/>
      <c r="C74" s="146" t="s">
        <v>51</v>
      </c>
      <c r="D74" s="147"/>
      <c r="E74" s="147"/>
      <c r="F74" s="147"/>
      <c r="G74" s="147"/>
      <c r="H74" s="147"/>
      <c r="I74" s="147"/>
      <c r="J74" s="147"/>
      <c r="K74" s="147"/>
      <c r="L74" s="147"/>
      <c r="M74" s="147"/>
      <c r="N74" s="147"/>
      <c r="O74" s="147"/>
      <c r="P74" s="147"/>
      <c r="Q74" s="147"/>
      <c r="R74" s="147"/>
      <c r="S74" s="147"/>
      <c r="T74" s="147"/>
      <c r="U74" s="147"/>
      <c r="V74" s="147"/>
      <c r="W74" s="147" t="s">
        <v>18</v>
      </c>
      <c r="X74" s="147"/>
      <c r="Y74" s="147"/>
      <c r="Z74" s="147"/>
    </row>
    <row r="75" spans="1:26" ht="16" thickBot="1" x14ac:dyDescent="0.35">
      <c r="A75" s="148" t="s">
        <v>11</v>
      </c>
      <c r="B75" s="149"/>
      <c r="C75" s="72">
        <v>2027</v>
      </c>
      <c r="D75" s="73">
        <v>2028</v>
      </c>
      <c r="E75" s="73">
        <v>2029</v>
      </c>
      <c r="F75" s="73">
        <v>2030</v>
      </c>
      <c r="G75" s="73">
        <v>2031</v>
      </c>
      <c r="H75" s="73">
        <v>2032</v>
      </c>
      <c r="I75" s="73">
        <v>2033</v>
      </c>
      <c r="J75" s="73">
        <v>2034</v>
      </c>
      <c r="K75" s="73">
        <v>2035</v>
      </c>
      <c r="L75" s="73">
        <v>2036</v>
      </c>
      <c r="M75" s="73">
        <v>2037</v>
      </c>
      <c r="N75" s="73">
        <v>2038</v>
      </c>
      <c r="O75" s="73">
        <v>2039</v>
      </c>
      <c r="P75" s="73">
        <v>2040</v>
      </c>
      <c r="Q75" s="73">
        <v>2041</v>
      </c>
      <c r="R75" s="73">
        <v>2042</v>
      </c>
      <c r="S75" s="73">
        <v>2043</v>
      </c>
      <c r="T75" s="73">
        <v>2044</v>
      </c>
      <c r="U75" s="73">
        <v>2045</v>
      </c>
      <c r="V75" s="73">
        <v>2050</v>
      </c>
      <c r="W75" s="74"/>
      <c r="X75" s="75"/>
      <c r="Y75" s="75"/>
      <c r="Z75" s="76"/>
    </row>
    <row r="76" spans="1:26" ht="13.5" thickBot="1" x14ac:dyDescent="0.35">
      <c r="A76" s="150" t="s">
        <v>46</v>
      </c>
      <c r="B76" s="151"/>
      <c r="C76" s="32">
        <v>0</v>
      </c>
      <c r="D76" s="32">
        <v>0</v>
      </c>
      <c r="E76" s="32">
        <v>0</v>
      </c>
      <c r="F76" s="32">
        <v>0</v>
      </c>
      <c r="G76" s="32">
        <v>0</v>
      </c>
      <c r="H76" s="32">
        <v>0</v>
      </c>
      <c r="I76" s="32">
        <v>0</v>
      </c>
      <c r="J76" s="32">
        <v>0</v>
      </c>
      <c r="K76" s="32">
        <v>0</v>
      </c>
      <c r="L76" s="32">
        <v>0</v>
      </c>
      <c r="M76" s="32">
        <v>0</v>
      </c>
      <c r="N76" s="32">
        <v>0</v>
      </c>
      <c r="O76" s="32">
        <v>0</v>
      </c>
      <c r="P76" s="32">
        <v>0</v>
      </c>
      <c r="Q76" s="32">
        <v>0</v>
      </c>
      <c r="R76" s="32">
        <v>0</v>
      </c>
      <c r="S76" s="32">
        <v>0</v>
      </c>
      <c r="T76" s="32">
        <v>0</v>
      </c>
      <c r="U76" s="32">
        <v>0</v>
      </c>
      <c r="V76" s="32">
        <v>0</v>
      </c>
      <c r="W76" s="195"/>
      <c r="X76" s="196"/>
      <c r="Y76" s="196"/>
      <c r="Z76" s="196"/>
    </row>
    <row r="77" spans="1:26" ht="13.5" thickBot="1" x14ac:dyDescent="0.35">
      <c r="A77" s="83" t="s">
        <v>47</v>
      </c>
      <c r="B77" s="84"/>
      <c r="C77" s="32">
        <v>0</v>
      </c>
      <c r="D77" s="32">
        <v>0</v>
      </c>
      <c r="E77" s="32">
        <v>0</v>
      </c>
      <c r="F77" s="32">
        <v>0</v>
      </c>
      <c r="G77" s="32">
        <v>0</v>
      </c>
      <c r="H77" s="32">
        <v>0</v>
      </c>
      <c r="I77" s="32">
        <v>0</v>
      </c>
      <c r="J77" s="32">
        <v>0</v>
      </c>
      <c r="K77" s="32">
        <v>0</v>
      </c>
      <c r="L77" s="32">
        <v>0</v>
      </c>
      <c r="M77" s="32">
        <v>0</v>
      </c>
      <c r="N77" s="32">
        <v>0</v>
      </c>
      <c r="O77" s="32">
        <v>0</v>
      </c>
      <c r="P77" s="32">
        <v>0</v>
      </c>
      <c r="Q77" s="32">
        <v>0</v>
      </c>
      <c r="R77" s="32">
        <v>0</v>
      </c>
      <c r="S77" s="32">
        <v>0</v>
      </c>
      <c r="T77" s="32">
        <v>0</v>
      </c>
      <c r="U77" s="32">
        <v>0</v>
      </c>
      <c r="V77" s="32">
        <v>0</v>
      </c>
      <c r="W77" s="195"/>
      <c r="X77" s="196"/>
      <c r="Y77" s="196"/>
      <c r="Z77" s="196"/>
    </row>
    <row r="78" spans="1:26" ht="13.5" thickBot="1" x14ac:dyDescent="0.35">
      <c r="A78" s="83" t="s">
        <v>48</v>
      </c>
      <c r="B78" s="84"/>
      <c r="C78" s="32">
        <v>0</v>
      </c>
      <c r="D78" s="32">
        <v>0</v>
      </c>
      <c r="E78" s="32">
        <v>0</v>
      </c>
      <c r="F78" s="32">
        <v>0</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195"/>
      <c r="X78" s="196"/>
      <c r="Y78" s="196"/>
      <c r="Z78" s="196"/>
    </row>
    <row r="79" spans="1:26" ht="13.5" thickBot="1" x14ac:dyDescent="0.35">
      <c r="A79" s="83" t="s">
        <v>49</v>
      </c>
      <c r="B79" s="84"/>
      <c r="C79" s="32">
        <v>0</v>
      </c>
      <c r="D79" s="32">
        <v>0</v>
      </c>
      <c r="E79" s="32">
        <v>0</v>
      </c>
      <c r="F79" s="32">
        <v>0</v>
      </c>
      <c r="G79" s="32">
        <v>0</v>
      </c>
      <c r="H79" s="32">
        <v>0</v>
      </c>
      <c r="I79" s="32">
        <v>0</v>
      </c>
      <c r="J79" s="32">
        <v>0</v>
      </c>
      <c r="K79" s="32">
        <v>0</v>
      </c>
      <c r="L79" s="32">
        <v>0</v>
      </c>
      <c r="M79" s="32">
        <v>0</v>
      </c>
      <c r="N79" s="32">
        <v>0</v>
      </c>
      <c r="O79" s="32">
        <v>0</v>
      </c>
      <c r="P79" s="32">
        <v>0</v>
      </c>
      <c r="Q79" s="32">
        <v>0</v>
      </c>
      <c r="R79" s="32">
        <v>0</v>
      </c>
      <c r="S79" s="32">
        <v>0</v>
      </c>
      <c r="T79" s="32">
        <v>0</v>
      </c>
      <c r="U79" s="32">
        <v>0</v>
      </c>
      <c r="V79" s="32">
        <v>0</v>
      </c>
      <c r="W79" s="195"/>
      <c r="X79" s="196"/>
      <c r="Y79" s="196"/>
      <c r="Z79" s="196"/>
    </row>
    <row r="80" spans="1:26" ht="21" customHeight="1" x14ac:dyDescent="0.3"/>
    <row r="81" spans="1:1" ht="23.5" x14ac:dyDescent="0.3">
      <c r="A81" s="55" t="s">
        <v>52</v>
      </c>
    </row>
    <row r="82" spans="1:1" ht="15.65" customHeight="1" x14ac:dyDescent="0.35">
      <c r="A82" s="85" t="s">
        <v>53</v>
      </c>
    </row>
    <row r="83" spans="1:1" ht="15.5" x14ac:dyDescent="0.35">
      <c r="A83" s="85" t="s">
        <v>54</v>
      </c>
    </row>
  </sheetData>
  <sheetProtection algorithmName="SHA-512" hashValue="wHXKw/Phw7tMmk0eh/DfxH3+wxB1tNjRcRewksPPP7766tDgKEd3FITk3cl5XKCFi9iGSdC2bnFtOn1oHjiA/A==" saltValue="A28d3IWLgWoAEVnEcaQLUA==" spinCount="100000" sheet="1" objects="1" scenarios="1"/>
  <protectedRanges>
    <protectedRange algorithmName="SHA-512" hashValue="cl1mNPvbqcdOPuQTOlT/cH3Y3AZlC6ZaplJTzFG6wClzYFQvolsyks3uarW01cK2rQ9NfuDKbWiO+PS720lsqA==" saltValue="lo15eUcvvn4jAfBRF/oHSg==" spinCount="100000" sqref="B20:B26 B57:B61 B49:B54 B43:Z43 B37:B42 B29:B34 B35:Z36 W26:Z26 B55:Z56 B27:Z28 B62:Z62" name="Bereich1"/>
  </protectedRanges>
  <mergeCells count="92">
    <mergeCell ref="W40:Z40"/>
    <mergeCell ref="W41:Z41"/>
    <mergeCell ref="W29:Z29"/>
    <mergeCell ref="W30:Z30"/>
    <mergeCell ref="W31:Z31"/>
    <mergeCell ref="W32:Z32"/>
    <mergeCell ref="W33:Z33"/>
    <mergeCell ref="W67:Z67"/>
    <mergeCell ref="W76:Z76"/>
    <mergeCell ref="W77:Z77"/>
    <mergeCell ref="W78:Z78"/>
    <mergeCell ref="W79:Z79"/>
    <mergeCell ref="W74:Z74"/>
    <mergeCell ref="W69:Z69"/>
    <mergeCell ref="W70:Z70"/>
    <mergeCell ref="W71:Z71"/>
    <mergeCell ref="W72:Z72"/>
    <mergeCell ref="W61:Z61"/>
    <mergeCell ref="W52:Z52"/>
    <mergeCell ref="W53:Z53"/>
    <mergeCell ref="W58:Z58"/>
    <mergeCell ref="W59:Z59"/>
    <mergeCell ref="W60:Z60"/>
    <mergeCell ref="W50:Z50"/>
    <mergeCell ref="W47:Z47"/>
    <mergeCell ref="A36:B36"/>
    <mergeCell ref="A29:B29"/>
    <mergeCell ref="A30:B30"/>
    <mergeCell ref="A31:B31"/>
    <mergeCell ref="A32:B32"/>
    <mergeCell ref="A33:B33"/>
    <mergeCell ref="A37:B37"/>
    <mergeCell ref="A38:B38"/>
    <mergeCell ref="A39:B39"/>
    <mergeCell ref="A40:B40"/>
    <mergeCell ref="A41:B41"/>
    <mergeCell ref="W37:Z37"/>
    <mergeCell ref="W38:Z38"/>
    <mergeCell ref="W39:Z39"/>
    <mergeCell ref="W21:Z21"/>
    <mergeCell ref="A22:B22"/>
    <mergeCell ref="W22:Z22"/>
    <mergeCell ref="A61:B61"/>
    <mergeCell ref="A25:B25"/>
    <mergeCell ref="W25:Z25"/>
    <mergeCell ref="A28:B28"/>
    <mergeCell ref="A23:B23"/>
    <mergeCell ref="W23:Z23"/>
    <mergeCell ref="A24:B24"/>
    <mergeCell ref="W24:Z24"/>
    <mergeCell ref="A48:B48"/>
    <mergeCell ref="W48:Z48"/>
    <mergeCell ref="A49:B49"/>
    <mergeCell ref="W49:Z49"/>
    <mergeCell ref="A50:B50"/>
    <mergeCell ref="W51:Z51"/>
    <mergeCell ref="A58:B58"/>
    <mergeCell ref="A59:B59"/>
    <mergeCell ref="A60:B60"/>
    <mergeCell ref="A56:B56"/>
    <mergeCell ref="A57:B57"/>
    <mergeCell ref="W57:Z57"/>
    <mergeCell ref="A51:B51"/>
    <mergeCell ref="A52:B52"/>
    <mergeCell ref="A53:B53"/>
    <mergeCell ref="W19:Z19"/>
    <mergeCell ref="A20:B20"/>
    <mergeCell ref="A4:J4"/>
    <mergeCell ref="B5:E5"/>
    <mergeCell ref="F5:G5"/>
    <mergeCell ref="H5:J5"/>
    <mergeCell ref="B6:E6"/>
    <mergeCell ref="F6:G6"/>
    <mergeCell ref="H6:J6"/>
    <mergeCell ref="A8:J8"/>
    <mergeCell ref="B10:J10"/>
    <mergeCell ref="B11:J11"/>
    <mergeCell ref="A19:B19"/>
    <mergeCell ref="C19:V19"/>
    <mergeCell ref="W20:Z20"/>
    <mergeCell ref="A74:B74"/>
    <mergeCell ref="C74:V74"/>
    <mergeCell ref="A75:B75"/>
    <mergeCell ref="A76:B76"/>
    <mergeCell ref="B12:J12"/>
    <mergeCell ref="A67:B67"/>
    <mergeCell ref="A68:B68"/>
    <mergeCell ref="A69:B69"/>
    <mergeCell ref="C67:V67"/>
    <mergeCell ref="A47:B47"/>
    <mergeCell ref="C47:V47"/>
    <mergeCell ref="A21:B21"/>
  </mergeCells>
  <conditionalFormatting sqref="C34:V34">
    <cfRule type="cellIs" dxfId="4" priority="3" operator="notEqual">
      <formula>C28</formula>
    </cfRule>
  </conditionalFormatting>
  <conditionalFormatting sqref="C42:V42">
    <cfRule type="cellIs" dxfId="3" priority="2" operator="notEqual">
      <formula>C36</formula>
    </cfRule>
  </conditionalFormatting>
  <conditionalFormatting sqref="C62:V62">
    <cfRule type="cellIs" dxfId="2" priority="1" operator="notEqual">
      <formula>C56</formula>
    </cfRule>
  </conditionalFormatting>
  <conditionalFormatting sqref="U26:V26">
    <cfRule type="cellIs" dxfId="1" priority="5" operator="greaterThan">
      <formula>0</formula>
    </cfRule>
  </conditionalFormatting>
  <conditionalFormatting sqref="U54:V54">
    <cfRule type="cellIs" dxfId="0" priority="4" operator="greaterThan">
      <formula>0</formula>
    </cfRule>
  </conditionalFormatting>
  <dataValidations count="1">
    <dataValidation type="whole" errorStyle="warning" operator="lessThanOrEqual" allowBlank="1" showInputMessage="1" showErrorMessage="1" errorTitle="p" error="p" sqref="U26:V26 U54:V54" xr:uid="{837FC4F6-F4D7-452E-82D0-A794FE747B37}">
      <formula1>0</formula1>
    </dataValidation>
  </dataValidations>
  <pageMargins left="0.39370078740157483" right="0.39370078740157483" top="0.98425196850393704" bottom="0.59055118110236227" header="0.31496062992125984" footer="0.31496062992125984"/>
  <pageSetup paperSize="8" scale="44" fitToHeight="2" orientation="landscape" r:id="rId1"/>
  <headerFooter>
    <oddHeader>&amp;L&amp;16Inhaltliche Änderungen finden sich in Teil A.1), B) und D)</oddHeader>
    <oddFooter>&amp;L&amp;"Calibri,Standard"Formular zur Abgabe der Langfristprognose der Internen Bestellung&amp;R&amp;"Calibri,Standard"Seite &amp;P</oddFooter>
  </headerFooter>
  <ignoredErrors>
    <ignoredError sqref="C56:V56 C28:E28 F28:V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27ED-309F-4AF5-8DDE-985650A4C10C}">
  <dimension ref="A1:GO2191"/>
  <sheetViews>
    <sheetView tabSelected="1" topLeftCell="U1" zoomScaleNormal="100" workbookViewId="0">
      <selection activeCell="Z16" sqref="Z16"/>
    </sheetView>
  </sheetViews>
  <sheetFormatPr baseColWidth="10" defaultColWidth="11.453125" defaultRowHeight="14.5" outlineLevelCol="1" x14ac:dyDescent="0.25"/>
  <cols>
    <col min="1" max="1" width="13.1796875" style="3" customWidth="1"/>
    <col min="2" max="2" width="27.7265625" style="3" customWidth="1"/>
    <col min="3" max="3" width="27.54296875" style="3" customWidth="1"/>
    <col min="4" max="4" width="31.7265625" style="3" customWidth="1"/>
    <col min="5" max="5" width="36.81640625" style="3" bestFit="1" customWidth="1"/>
    <col min="6" max="6" width="21.7265625" style="3" customWidth="1"/>
    <col min="7" max="7" width="21.81640625" style="3" bestFit="1" customWidth="1"/>
    <col min="8" max="8" width="14.81640625" style="3" customWidth="1"/>
    <col min="9" max="9" width="14.7265625" style="3" customWidth="1"/>
    <col min="10" max="10" width="17.54296875" style="3" customWidth="1"/>
    <col min="11" max="11" width="17.7265625" style="3" customWidth="1"/>
    <col min="12" max="12" width="26.81640625" style="3" bestFit="1" customWidth="1"/>
    <col min="13" max="13" width="26.54296875" style="3" bestFit="1" customWidth="1"/>
    <col min="14" max="14" width="36.453125" style="3" bestFit="1" customWidth="1"/>
    <col min="15" max="15" width="30.81640625" style="3" bestFit="1" customWidth="1"/>
    <col min="16" max="16" width="23.1796875" style="3" bestFit="1" customWidth="1"/>
    <col min="17" max="17" width="29.26953125" style="3" customWidth="1"/>
    <col min="18" max="20" width="11.453125" style="3"/>
    <col min="21" max="21" width="17.81640625" style="3" bestFit="1" customWidth="1"/>
    <col min="22" max="22" width="19.1796875" style="3" bestFit="1" customWidth="1"/>
    <col min="23" max="23" width="29.81640625" style="3" customWidth="1"/>
    <col min="24" max="24" width="24.54296875" style="3" bestFit="1" customWidth="1"/>
    <col min="25" max="25" width="28" style="3" bestFit="1" customWidth="1"/>
    <col min="26" max="26" width="34.1796875" style="3" bestFit="1" customWidth="1"/>
    <col min="27" max="27" width="17.54296875" style="3" customWidth="1"/>
    <col min="28" max="28" width="16.453125" style="3" customWidth="1"/>
    <col min="29" max="30" width="18.1796875" style="3" bestFit="1" customWidth="1"/>
    <col min="31" max="31" width="15.26953125" style="3" customWidth="1"/>
    <col min="32" max="32" width="15.1796875" style="3" bestFit="1" customWidth="1"/>
    <col min="33" max="33" width="60.54296875" style="3" customWidth="1"/>
    <col min="34" max="34" width="14.26953125" style="3" bestFit="1" customWidth="1"/>
    <col min="35" max="35" width="17.54296875" style="3" customWidth="1"/>
    <col min="36" max="36" width="27.1796875" style="3" customWidth="1"/>
    <col min="37" max="37" width="20.453125" style="3" customWidth="1"/>
    <col min="38" max="38" width="20.26953125" style="3" customWidth="1"/>
    <col min="39" max="39" width="17.26953125" style="3" customWidth="1"/>
    <col min="40" max="59" width="11.453125" style="3" customWidth="1" outlineLevel="1"/>
    <col min="60" max="60" width="17" style="3" customWidth="1"/>
    <col min="61" max="80" width="11.453125" style="3" customWidth="1" outlineLevel="1"/>
    <col min="81" max="81" width="16.81640625" style="3" customWidth="1"/>
    <col min="82" max="101" width="11.453125" style="3" customWidth="1" outlineLevel="1"/>
    <col min="102" max="102" width="16.81640625" style="3" customWidth="1"/>
    <col min="103" max="122" width="11.453125" style="3" customWidth="1" outlineLevel="1"/>
    <col min="123" max="123" width="15.7265625" style="3" customWidth="1"/>
    <col min="124" max="143" width="11.453125" style="3" customWidth="1" outlineLevel="1"/>
    <col min="144" max="144" width="16.81640625" style="3" customWidth="1"/>
    <col min="145" max="164" width="11.453125" style="3" customWidth="1" outlineLevel="1"/>
    <col min="165" max="165" width="18.54296875" style="3" customWidth="1"/>
    <col min="166" max="185" width="12.54296875" style="3" customWidth="1" outlineLevel="1"/>
    <col min="186" max="186" width="16.26953125" style="3" customWidth="1"/>
    <col min="187" max="187" width="15.54296875" style="3" customWidth="1"/>
    <col min="188" max="188" width="15" style="3" customWidth="1"/>
    <col min="189" max="189" width="14.26953125" style="3" customWidth="1"/>
    <col min="190" max="190" width="20.1796875" style="3" customWidth="1"/>
    <col min="191" max="191" width="35" style="3" customWidth="1"/>
    <col min="192" max="195" width="11.453125" style="3"/>
    <col min="196" max="196" width="11.453125" style="112" hidden="1" customWidth="1"/>
    <col min="197" max="16384" width="11.453125" style="3"/>
  </cols>
  <sheetData>
    <row r="1" spans="1:196" s="41" customFormat="1" ht="15.5" x14ac:dyDescent="0.25">
      <c r="A1" s="100" t="str">
        <f>"Großkundenabfrage &gt;=20 MW (Brennwert)"</f>
        <v>Großkundenabfrage &gt;=20 MW (Brennwert)</v>
      </c>
      <c r="B1" s="101"/>
      <c r="E1" s="100" t="str">
        <f>"Projektinfos"</f>
        <v>Projektinfos</v>
      </c>
      <c r="G1" s="100" t="str">
        <f>"Adresse und Geolocation"</f>
        <v>Adresse und Geolocation</v>
      </c>
      <c r="P1" s="100" t="str">
        <f>"Projektstatus und Förderungen"</f>
        <v>Projektstatus und Förderungen</v>
      </c>
      <c r="W1" s="100" t="str">
        <f>"Projektbeschreibung"</f>
        <v>Projektbeschreibung</v>
      </c>
      <c r="X1" s="100" t="str">
        <f>"Kategorien und Sektoren"</f>
        <v>Kategorien und Sektoren</v>
      </c>
      <c r="AK1" s="102" t="str">
        <f>"Technische Daten"</f>
        <v>Technische Daten</v>
      </c>
      <c r="AL1" s="100" t="str">
        <f>"Zeitreihen"</f>
        <v>Zeitreihen</v>
      </c>
      <c r="AM1" s="100" t="s">
        <v>55</v>
      </c>
      <c r="CC1" s="100" t="s">
        <v>56</v>
      </c>
      <c r="DS1" s="100" t="s">
        <v>57</v>
      </c>
      <c r="GD1" s="100" t="str">
        <f>"Zustimmung und Anonymisierung"</f>
        <v>Zustimmung und Anonymisierung</v>
      </c>
      <c r="GH1" s="100" t="str">
        <f>"Härtegrad-Definiton"</f>
        <v>Härtegrad-Definiton</v>
      </c>
      <c r="GN1" s="103"/>
    </row>
    <row r="2" spans="1:196" s="41" customFormat="1" ht="15.5" x14ac:dyDescent="0.25">
      <c r="A2" s="138" t="s">
        <v>2</v>
      </c>
      <c r="B2" s="139"/>
      <c r="C2" s="139"/>
      <c r="E2" s="100"/>
      <c r="G2" s="100"/>
      <c r="P2" s="100"/>
      <c r="W2" s="100"/>
      <c r="X2" s="104" t="s">
        <v>58</v>
      </c>
      <c r="AK2" s="100"/>
      <c r="AL2" s="100"/>
      <c r="AM2" s="100"/>
      <c r="CC2" s="100"/>
      <c r="DS2" s="100"/>
      <c r="GD2" s="100"/>
      <c r="GH2" s="197" t="str">
        <f>"Vom VNB zwingend auszufüllen"</f>
        <v>Vom VNB zwingend auszufüllen</v>
      </c>
      <c r="GI2" s="198"/>
      <c r="GN2" s="103"/>
    </row>
    <row r="3" spans="1:196" s="42" customFormat="1" ht="65" x14ac:dyDescent="0.25">
      <c r="A3" s="124" t="s">
        <v>59</v>
      </c>
      <c r="B3" s="125" t="str">
        <f>"Soll das Projekt am FNB/WTNB- oder VNB-Netz angeschlossen werden bzw. ist dieses bereits an das FNB/WTNB- oder VNB-Netz angeschlossen?*"</f>
        <v>Soll das Projekt am FNB/WTNB- oder VNB-Netz angeschlossen werden bzw. ist dieses bereits an das FNB/WTNB- oder VNB-Netz angeschlossen?*</v>
      </c>
      <c r="C3" s="126" t="str">
        <f>"Angaben zum NKP und FNB/WTNB"</f>
        <v>Angaben zum NKP und FNB/WTNB</v>
      </c>
      <c r="D3" s="126" t="str">
        <f>"Netzbetreiber*"</f>
        <v>Netzbetreiber*</v>
      </c>
      <c r="E3" s="126" t="str">
        <f>"Großkunde/Netzanschlussnehmer*"</f>
        <v>Großkunde/Netzanschlussnehmer*</v>
      </c>
      <c r="F3" s="125" t="str">
        <f>"Projektname"</f>
        <v>Projektname</v>
      </c>
      <c r="G3" s="126" t="str">
        <f>"Straße und Hausnummer*"</f>
        <v>Straße und Hausnummer*</v>
      </c>
      <c r="H3" s="126" t="str">
        <f>"Postleitzahl*"</f>
        <v>Postleitzahl*</v>
      </c>
      <c r="I3" s="126" t="str">
        <f>"Ort*"</f>
        <v>Ort*</v>
      </c>
      <c r="J3" s="126" t="str">
        <f>"Landkreis*"</f>
        <v>Landkreis*</v>
      </c>
      <c r="K3" s="126" t="str">
        <f>"Bundesland*"</f>
        <v>Bundesland*</v>
      </c>
      <c r="L3" s="126" t="str">
        <f>"Breitengrad des Netzanschlusses*"</f>
        <v>Breitengrad des Netzanschlusses*</v>
      </c>
      <c r="M3" s="126" t="str">
        <f>"Längengrad des Netzanschlusses*"</f>
        <v>Längengrad des Netzanschlusses*</v>
      </c>
      <c r="N3" s="126" t="str">
        <f>"Meldung in der letzten Marktabfrage 2024*"</f>
        <v>Meldung in der letzten Marktabfrage 2024*</v>
      </c>
      <c r="O3" s="126" t="str">
        <f>"ID in der letzten Marktabfrage 2024*"</f>
        <v>ID in der letzten Marktabfrage 2024*</v>
      </c>
      <c r="P3" s="126" t="str">
        <f>"Final Investement Decision*"</f>
        <v>Final Investement Decision*</v>
      </c>
      <c r="Q3" s="126" t="str">
        <f>"Projektstatus*"</f>
        <v>Projektstatus*</v>
      </c>
      <c r="R3" s="126" t="str">
        <f>"PCI"</f>
        <v>PCI</v>
      </c>
      <c r="S3" s="126" t="str">
        <f>"IPCEI"</f>
        <v>IPCEI</v>
      </c>
      <c r="T3" s="126" t="str">
        <f>"Reallabor"</f>
        <v>Reallabor</v>
      </c>
      <c r="U3" s="126" t="str">
        <f>"Klimaschutzverträge"</f>
        <v>Klimaschutzverträge</v>
      </c>
      <c r="V3" s="126" t="str">
        <f>"Sonstige Förderungen"</f>
        <v>Sonstige Förderungen</v>
      </c>
      <c r="W3" s="126" t="str">
        <f>"Projektbeschreibung*"</f>
        <v>Projektbeschreibung*</v>
      </c>
      <c r="X3" s="126" t="str">
        <f>"Kategorie Ein-/Ausspeisung*"</f>
        <v>Kategorie Ein-/Ausspeisung*</v>
      </c>
      <c r="Y3" s="127" t="str">
        <f>"Sektor Kraftwerke/Umwandlung*"</f>
        <v>Sektor Kraftwerke/Umwandlung*</v>
      </c>
      <c r="Z3" s="126" t="str">
        <f>"Kraftwerk im Marktstammdatenregister*"</f>
        <v>Kraftwerk im Marktstammdatenregister*</v>
      </c>
      <c r="AA3" s="126" t="str">
        <f>"MaSTR-Nr.*"</f>
        <v>MaSTR-Nr.*</v>
      </c>
      <c r="AB3" s="126" t="str">
        <f>"Kraftwerkstyp*"</f>
        <v>Kraftwerkstyp*</v>
      </c>
      <c r="AC3" s="126" t="str">
        <f>"Elektrische Leistung*"</f>
        <v>Elektrische Leistung*</v>
      </c>
      <c r="AD3" s="126" t="str">
        <f>"Elektrische Leistung*"</f>
        <v>Elektrische Leistung*</v>
      </c>
      <c r="AE3" s="126" t="str">
        <f>"Wärmeleistung*"</f>
        <v>Wärmeleistung*</v>
      </c>
      <c r="AF3" s="127" t="str">
        <f>"Sektor Industrie*"</f>
        <v>Sektor Industrie*</v>
      </c>
      <c r="AG3" s="126" t="str">
        <f>"Industriebranche*"</f>
        <v>Industriebranche*</v>
      </c>
      <c r="AH3" s="128" t="str">
        <f>"Sektor GHD (inkl. Landwirtschaft)*"</f>
        <v>Sektor GHD (inkl. Landwirtschaft)*</v>
      </c>
      <c r="AI3" s="128" t="s">
        <v>60</v>
      </c>
      <c r="AJ3" s="125" t="str">
        <f>"Wasserstoffaufkommen bei Einspeisung*"</f>
        <v>Wasserstoffaufkommen bei Einspeisung*</v>
      </c>
      <c r="AK3" s="125" t="str">
        <f>"H2-Reinheit bei Einspeisung"</f>
        <v>H2-Reinheit bei Einspeisung</v>
      </c>
      <c r="AL3" s="126" t="str">
        <f>"Jahr der Inbetriebnahme*"</f>
        <v>Jahr der Inbetriebnahme*</v>
      </c>
      <c r="AM3" s="129" t="str">
        <f>"Ausspeiseleistung H2 (bezogen auf den Brennwert)*"</f>
        <v>Ausspeiseleistung H2 (bezogen auf den Brennwert)*</v>
      </c>
      <c r="AN3" s="105">
        <v>2027</v>
      </c>
      <c r="AO3" s="105">
        <v>2028</v>
      </c>
      <c r="AP3" s="105">
        <v>2029</v>
      </c>
      <c r="AQ3" s="105">
        <v>2030</v>
      </c>
      <c r="AR3" s="105">
        <v>2031</v>
      </c>
      <c r="AS3" s="105">
        <v>2032</v>
      </c>
      <c r="AT3" s="105">
        <v>2033</v>
      </c>
      <c r="AU3" s="105">
        <v>2034</v>
      </c>
      <c r="AV3" s="105">
        <v>2035</v>
      </c>
      <c r="AW3" s="105">
        <v>2036</v>
      </c>
      <c r="AX3" s="105">
        <v>2037</v>
      </c>
      <c r="AY3" s="105">
        <v>2038</v>
      </c>
      <c r="AZ3" s="105">
        <v>2039</v>
      </c>
      <c r="BA3" s="105">
        <v>2040</v>
      </c>
      <c r="BB3" s="105">
        <v>2041</v>
      </c>
      <c r="BC3" s="105">
        <v>2042</v>
      </c>
      <c r="BD3" s="105">
        <v>2043</v>
      </c>
      <c r="BE3" s="105">
        <v>2044</v>
      </c>
      <c r="BF3" s="105">
        <v>2045</v>
      </c>
      <c r="BG3" s="105">
        <v>2050</v>
      </c>
      <c r="BH3" s="131" t="str">
        <f>"Ausspeisung Menge pro Jahr H2 (bezogen auf den Brennwert)*"</f>
        <v>Ausspeisung Menge pro Jahr H2 (bezogen auf den Brennwert)*</v>
      </c>
      <c r="BI3" s="106">
        <v>2027</v>
      </c>
      <c r="BJ3" s="106">
        <v>2028</v>
      </c>
      <c r="BK3" s="106">
        <v>2029</v>
      </c>
      <c r="BL3" s="106">
        <v>2030</v>
      </c>
      <c r="BM3" s="106">
        <v>2031</v>
      </c>
      <c r="BN3" s="106">
        <v>2032</v>
      </c>
      <c r="BO3" s="106">
        <v>2033</v>
      </c>
      <c r="BP3" s="106">
        <v>2034</v>
      </c>
      <c r="BQ3" s="106">
        <v>2035</v>
      </c>
      <c r="BR3" s="106">
        <v>2036</v>
      </c>
      <c r="BS3" s="106">
        <v>2037</v>
      </c>
      <c r="BT3" s="106">
        <v>2038</v>
      </c>
      <c r="BU3" s="106">
        <v>2039</v>
      </c>
      <c r="BV3" s="106">
        <v>2040</v>
      </c>
      <c r="BW3" s="106">
        <v>2041</v>
      </c>
      <c r="BX3" s="106">
        <v>2042</v>
      </c>
      <c r="BY3" s="106">
        <v>2043</v>
      </c>
      <c r="BZ3" s="106">
        <v>2044</v>
      </c>
      <c r="CA3" s="106">
        <v>2045</v>
      </c>
      <c r="CB3" s="106">
        <v>2050</v>
      </c>
      <c r="CC3" s="132" t="str">
        <f>"Einspeiseleistung H2 (bezogen auf den Brennwert)*"</f>
        <v>Einspeiseleistung H2 (bezogen auf den Brennwert)*</v>
      </c>
      <c r="CD3" s="107">
        <v>2027</v>
      </c>
      <c r="CE3" s="107">
        <v>2028</v>
      </c>
      <c r="CF3" s="107">
        <v>2029</v>
      </c>
      <c r="CG3" s="107">
        <v>2030</v>
      </c>
      <c r="CH3" s="107">
        <v>2031</v>
      </c>
      <c r="CI3" s="107">
        <v>2032</v>
      </c>
      <c r="CJ3" s="107">
        <v>2033</v>
      </c>
      <c r="CK3" s="107">
        <v>2034</v>
      </c>
      <c r="CL3" s="107">
        <v>2035</v>
      </c>
      <c r="CM3" s="107">
        <v>2036</v>
      </c>
      <c r="CN3" s="107">
        <v>2037</v>
      </c>
      <c r="CO3" s="107">
        <v>2038</v>
      </c>
      <c r="CP3" s="107">
        <v>2039</v>
      </c>
      <c r="CQ3" s="107">
        <v>2040</v>
      </c>
      <c r="CR3" s="107">
        <v>2041</v>
      </c>
      <c r="CS3" s="107">
        <v>2042</v>
      </c>
      <c r="CT3" s="107">
        <v>2043</v>
      </c>
      <c r="CU3" s="107">
        <v>2044</v>
      </c>
      <c r="CV3" s="107">
        <v>2045</v>
      </c>
      <c r="CW3" s="107">
        <v>2050</v>
      </c>
      <c r="CX3" s="133" t="str">
        <f>"Einspeisung Menge pro Jahr H2 (bezogen auf den Brennwert)*"</f>
        <v>Einspeisung Menge pro Jahr H2 (bezogen auf den Brennwert)*</v>
      </c>
      <c r="CY3" s="108">
        <v>2027</v>
      </c>
      <c r="CZ3" s="108">
        <v>2028</v>
      </c>
      <c r="DA3" s="108">
        <v>2029</v>
      </c>
      <c r="DB3" s="108">
        <v>2030</v>
      </c>
      <c r="DC3" s="108">
        <v>2031</v>
      </c>
      <c r="DD3" s="108">
        <v>2032</v>
      </c>
      <c r="DE3" s="108">
        <v>2033</v>
      </c>
      <c r="DF3" s="108">
        <v>2034</v>
      </c>
      <c r="DG3" s="108">
        <v>2035</v>
      </c>
      <c r="DH3" s="108">
        <v>2036</v>
      </c>
      <c r="DI3" s="108">
        <v>2037</v>
      </c>
      <c r="DJ3" s="108">
        <v>2038</v>
      </c>
      <c r="DK3" s="108">
        <v>2039</v>
      </c>
      <c r="DL3" s="108">
        <v>2040</v>
      </c>
      <c r="DM3" s="108">
        <v>2041</v>
      </c>
      <c r="DN3" s="108">
        <v>2042</v>
      </c>
      <c r="DO3" s="108">
        <v>2043</v>
      </c>
      <c r="DP3" s="108">
        <v>2044</v>
      </c>
      <c r="DQ3" s="108">
        <v>2045</v>
      </c>
      <c r="DR3" s="108">
        <v>2050</v>
      </c>
      <c r="DS3" s="134" t="str">
        <f>"Einspeiseleistung H2 in das Netz des Netzbetreibers (Speicher)*"</f>
        <v>Einspeiseleistung H2 in das Netz des Netzbetreibers (Speicher)*</v>
      </c>
      <c r="DT3" s="109">
        <v>2027</v>
      </c>
      <c r="DU3" s="109">
        <v>2028</v>
      </c>
      <c r="DV3" s="109">
        <v>2029</v>
      </c>
      <c r="DW3" s="109">
        <v>2030</v>
      </c>
      <c r="DX3" s="109">
        <v>2031</v>
      </c>
      <c r="DY3" s="109">
        <v>2032</v>
      </c>
      <c r="DZ3" s="109">
        <v>2033</v>
      </c>
      <c r="EA3" s="109">
        <v>2034</v>
      </c>
      <c r="EB3" s="109">
        <v>2035</v>
      </c>
      <c r="EC3" s="109">
        <v>2036</v>
      </c>
      <c r="ED3" s="109">
        <v>2037</v>
      </c>
      <c r="EE3" s="109">
        <v>2038</v>
      </c>
      <c r="EF3" s="109">
        <v>2039</v>
      </c>
      <c r="EG3" s="109">
        <v>2040</v>
      </c>
      <c r="EH3" s="109">
        <v>2041</v>
      </c>
      <c r="EI3" s="109">
        <v>2042</v>
      </c>
      <c r="EJ3" s="109">
        <v>2043</v>
      </c>
      <c r="EK3" s="109">
        <v>2044</v>
      </c>
      <c r="EL3" s="109">
        <v>2045</v>
      </c>
      <c r="EM3" s="109">
        <v>2050</v>
      </c>
      <c r="EN3" s="135" t="str">
        <f>"Ausspeiseleistung H2 in das Netz des Netzbetreibers (Speicher)*"</f>
        <v>Ausspeiseleistung H2 in das Netz des Netzbetreibers (Speicher)*</v>
      </c>
      <c r="EO3" s="110">
        <v>2027</v>
      </c>
      <c r="EP3" s="110">
        <v>2028</v>
      </c>
      <c r="EQ3" s="110">
        <v>2029</v>
      </c>
      <c r="ER3" s="110">
        <v>2030</v>
      </c>
      <c r="ES3" s="110">
        <v>2031</v>
      </c>
      <c r="ET3" s="110">
        <v>2032</v>
      </c>
      <c r="EU3" s="110">
        <v>2033</v>
      </c>
      <c r="EV3" s="110">
        <v>2034</v>
      </c>
      <c r="EW3" s="110">
        <v>2035</v>
      </c>
      <c r="EX3" s="110">
        <v>2036</v>
      </c>
      <c r="EY3" s="110">
        <v>2037</v>
      </c>
      <c r="EZ3" s="110">
        <v>2038</v>
      </c>
      <c r="FA3" s="110">
        <v>2039</v>
      </c>
      <c r="FB3" s="110">
        <v>2040</v>
      </c>
      <c r="FC3" s="110">
        <v>2041</v>
      </c>
      <c r="FD3" s="110">
        <v>2042</v>
      </c>
      <c r="FE3" s="110">
        <v>2043</v>
      </c>
      <c r="FF3" s="110">
        <v>2044</v>
      </c>
      <c r="FG3" s="110">
        <v>2045</v>
      </c>
      <c r="FH3" s="110">
        <v>2050</v>
      </c>
      <c r="FI3" s="136" t="str">
        <f>"Arbeitsgasvolumen H2*"</f>
        <v>Arbeitsgasvolumen H2*</v>
      </c>
      <c r="FJ3" s="111">
        <v>2027</v>
      </c>
      <c r="FK3" s="111">
        <v>2028</v>
      </c>
      <c r="FL3" s="111">
        <v>2029</v>
      </c>
      <c r="FM3" s="111">
        <v>2030</v>
      </c>
      <c r="FN3" s="111">
        <v>2031</v>
      </c>
      <c r="FO3" s="111">
        <v>2032</v>
      </c>
      <c r="FP3" s="111">
        <v>2033</v>
      </c>
      <c r="FQ3" s="111">
        <v>2034</v>
      </c>
      <c r="FR3" s="111">
        <v>2035</v>
      </c>
      <c r="FS3" s="111">
        <v>2036</v>
      </c>
      <c r="FT3" s="111">
        <v>2037</v>
      </c>
      <c r="FU3" s="111">
        <v>2038</v>
      </c>
      <c r="FV3" s="111">
        <v>2039</v>
      </c>
      <c r="FW3" s="111">
        <v>2040</v>
      </c>
      <c r="FX3" s="111">
        <v>2041</v>
      </c>
      <c r="FY3" s="111">
        <v>2042</v>
      </c>
      <c r="FZ3" s="111">
        <v>2043</v>
      </c>
      <c r="GA3" s="111">
        <v>2044</v>
      </c>
      <c r="GB3" s="111">
        <v>2045</v>
      </c>
      <c r="GC3" s="111">
        <v>2050</v>
      </c>
      <c r="GD3" s="125" t="str">
        <f>"Zustimmung zur Veröffentlichung im SR/NEP*"</f>
        <v>Zustimmung zur Veröffentlichung im SR/NEP*</v>
      </c>
      <c r="GE3" s="125" t="str">
        <f>"Anonymisierung Name des Vorhabens im SR/NEP*"</f>
        <v>Anonymisierung Name des Vorhabens im SR/NEP*</v>
      </c>
      <c r="GF3" s="125" t="str">
        <f>"Anonymisierung Netzanschlussnehmer im SR/NEP*"</f>
        <v>Anonymisierung Netzanschlussnehmer im SR/NEP*</v>
      </c>
      <c r="GG3" s="125" t="str">
        <f>"Anonymisierung Förderanträge im SR/NEP*"</f>
        <v>Anonymisierung Förderanträge im SR/NEP*</v>
      </c>
      <c r="GH3" s="125" t="str">
        <f>"Vom Netzbetreiber nach gaswirtschaftlicher Sorgfaltspflicht auszufüllen (siehe Reiter Definiton Härtegrade)*"</f>
        <v>Vom Netzbetreiber nach gaswirtschaftlicher Sorgfaltspflicht auszufüllen (siehe Reiter Definiton Härtegrade)*</v>
      </c>
      <c r="GI3" s="126" t="s">
        <v>61</v>
      </c>
      <c r="GN3" s="112"/>
    </row>
    <row r="4" spans="1:196" s="42" customFormat="1" ht="80.5" customHeight="1" x14ac:dyDescent="0.3">
      <c r="A4" s="114" t="s">
        <v>62</v>
      </c>
      <c r="B4" s="126" t="str">
        <f>"Siehe Dropdown in Eingabezelle"</f>
        <v>Siehe Dropdown in Eingabezelle</v>
      </c>
      <c r="C4" s="125" t="str">
        <f>"Unverbindliche Angaben zu Netzkopplungspunkt und Fernleitungsnetzbetreiber/ Wasserstofftransportnetzbetreiber"</f>
        <v>Unverbindliche Angaben zu Netzkopplungspunkt und Fernleitungsnetzbetreiber/ Wasserstofftransportnetzbetreiber</v>
      </c>
      <c r="D4" s="126"/>
      <c r="E4" s="126" t="str">
        <f>"Name des Großkunden/Netzanschlussnehmers"</f>
        <v>Name des Großkunden/Netzanschlussnehmers</v>
      </c>
      <c r="F4" s="126" t="s">
        <v>63</v>
      </c>
      <c r="G4" s="125" t="str">
        <f>"Straße und Hausnummer des Netzanschlusses"</f>
        <v>Straße und Hausnummer des Netzanschlusses</v>
      </c>
      <c r="H4" s="125" t="str">
        <f>"PLZ des Netzanschlusses"</f>
        <v>PLZ des Netzanschlusses</v>
      </c>
      <c r="I4" s="125" t="str">
        <f>"Ort des Netzanschlusses"</f>
        <v>Ort des Netzanschlusses</v>
      </c>
      <c r="J4" s="125" t="str">
        <f>"Landkreis des Netzanschlusses (siehe Dropdown)"</f>
        <v>Landkreis des Netzanschlusses (siehe Dropdown)</v>
      </c>
      <c r="K4" s="125" t="str">
        <f>"Bundesland des Netzanschlusses (siehe Dropdown)"</f>
        <v>Bundesland des Netzanschlusses (siehe Dropdown)</v>
      </c>
      <c r="L4" s="125" t="str">
        <f>"Geografische Koordinate nach WGS84"</f>
        <v>Geografische Koordinate nach WGS84</v>
      </c>
      <c r="M4" s="125" t="str">
        <f>"Geografische Koordinate nach WGS84"</f>
        <v>Geografische Koordinate nach WGS84</v>
      </c>
      <c r="N4" s="126" t="str">
        <f>"Siehe Dropdown"</f>
        <v>Siehe Dropdown</v>
      </c>
      <c r="O4" s="126" t="s">
        <v>64</v>
      </c>
      <c r="P4" s="126" t="str">
        <f>"Siehe Dropdown"</f>
        <v>Siehe Dropdown</v>
      </c>
      <c r="Q4" s="125" t="str">
        <f>"Möglichkeiten des Projetstatuses (siehe Dropdwown)"</f>
        <v>Möglichkeiten des Projetstatuses (siehe Dropdwown)</v>
      </c>
      <c r="R4" s="125" t="str">
        <f>"Siehe Dropdown"</f>
        <v>Siehe Dropdown</v>
      </c>
      <c r="S4" s="125" t="str">
        <f>"Siehe Dropdown"</f>
        <v>Siehe Dropdown</v>
      </c>
      <c r="T4" s="125" t="str">
        <f>"Siehe Dropdown"</f>
        <v>Siehe Dropdown</v>
      </c>
      <c r="U4" s="125" t="str">
        <f>"Siehe Dropdown"</f>
        <v>Siehe Dropdown</v>
      </c>
      <c r="V4" s="126"/>
      <c r="W4" s="125" t="str">
        <f>"ggfs. inklusive Nennung weiterer Beteiligte"</f>
        <v>ggfs. inklusive Nennung weiterer Beteiligte</v>
      </c>
      <c r="X4" s="125" t="str">
        <f>"Siehe Dropdown"</f>
        <v>Siehe Dropdown</v>
      </c>
      <c r="Y4" s="125"/>
      <c r="Z4" s="125" t="str">
        <f t="shared" ref="Z4:AB4" si="0">"Siehe Dropdown"</f>
        <v>Siehe Dropdown</v>
      </c>
      <c r="AA4" s="126"/>
      <c r="AB4" s="125" t="str">
        <f t="shared" si="0"/>
        <v>Siehe Dropdown</v>
      </c>
      <c r="AC4" s="125" t="str">
        <f>"Elektrische Leistung des Kraftwerks in MW (netto)"</f>
        <v>Elektrische Leistung des Kraftwerks in MW (netto)</v>
      </c>
      <c r="AD4" s="125" t="str">
        <f>"Elektrische Leistung des Kraftwerks in MW (brutto)"</f>
        <v>Elektrische Leistung des Kraftwerks in MW (brutto)</v>
      </c>
      <c r="AE4" s="125" t="str">
        <f>"Wärmeleistung des Kraftwerks in MW"</f>
        <v>Wärmeleistung des Kraftwerks in MW</v>
      </c>
      <c r="AF4" s="125"/>
      <c r="AG4" s="125" t="str">
        <f t="shared" ref="AG4:AJ4" si="1">"Siehe Dropdown"</f>
        <v>Siehe Dropdown</v>
      </c>
      <c r="AH4" s="125"/>
      <c r="AI4" s="125" t="str">
        <f>"Ja, wenn Mengen als Treibstoff verwendet werden"</f>
        <v>Ja, wenn Mengen als Treibstoff verwendet werden</v>
      </c>
      <c r="AJ4" s="125" t="str">
        <f t="shared" si="1"/>
        <v>Siehe Dropdown</v>
      </c>
      <c r="AK4" s="130" t="str">
        <f>"Reinheit des Wasserstoffs gemäß DVGW G 260 (siehe Dropdown)"</f>
        <v>Reinheit des Wasserstoffs gemäß DVGW G 260 (siehe Dropdown)</v>
      </c>
      <c r="AL4" s="125" t="str">
        <f>"Geplantes Jahr der Projektinbetriebnahme, Achtung: Befüllung ab Inbetriebnahme und nur die Zeitreihen der ausgewählten Kategorie"</f>
        <v>Geplantes Jahr der Projektinbetriebnahme, Achtung: Befüllung ab Inbetriebnahme und nur die Zeitreihen der ausgewählten Kategorie</v>
      </c>
      <c r="AM4" s="125" t="str">
        <f>"Leistung in MWh/h für Ausspeisung, pro Jahr ab Inbetriebnahme"</f>
        <v>Leistung in MWh/h für Ausspeisung, pro Jahr ab Inbetriebnahme</v>
      </c>
      <c r="BH4" s="125" t="str">
        <f>"Menge in MWh für Ausspeisung, pro Jahr ab Inbetriebnahme"</f>
        <v>Menge in MWh für Ausspeisung, pro Jahr ab Inbetriebnahme</v>
      </c>
      <c r="CC4" s="125" t="str">
        <f>"Leistung in MWh/h für Einspeisung, pro Jahr ab Inbetriebnahme"</f>
        <v>Leistung in MWh/h für Einspeisung, pro Jahr ab Inbetriebnahme</v>
      </c>
      <c r="CX4" s="125" t="str">
        <f>"Menge in MWh für Einspeisung, pro Jahr ab Inbetriebnahme"</f>
        <v>Menge in MWh für Einspeisung, pro Jahr ab Inbetriebnahme</v>
      </c>
      <c r="DS4" s="125" t="str">
        <f>"Einspeiseleistung in MWh/h für Speicher, pro Jahr ab Inbetriebnahme"</f>
        <v>Einspeiseleistung in MWh/h für Speicher, pro Jahr ab Inbetriebnahme</v>
      </c>
      <c r="EN4" s="125" t="str">
        <f>"Ausspeiseleistung in MWh/h für Speicher, pro Jahr ab Inbetriebnahme"</f>
        <v>Ausspeiseleistung in MWh/h für Speicher, pro Jahr ab Inbetriebnahme</v>
      </c>
      <c r="FI4" s="125" t="str">
        <f>"Arbeitsgasvolumen in MWh für Speicher, pro Jahr ab Inbetriebnahme"</f>
        <v>Arbeitsgasvolumen in MWh für Speicher, pro Jahr ab Inbetriebnahme</v>
      </c>
      <c r="GD4" s="126" t="str">
        <f>"Siehe Dropdown"</f>
        <v>Siehe Dropdown</v>
      </c>
      <c r="GE4" s="126" t="str">
        <f t="shared" ref="GE4:GH4" si="2">"Siehe Dropdown"</f>
        <v>Siehe Dropdown</v>
      </c>
      <c r="GF4" s="126" t="str">
        <f t="shared" si="2"/>
        <v>Siehe Dropdown</v>
      </c>
      <c r="GG4" s="126" t="str">
        <f t="shared" si="2"/>
        <v>Siehe Dropdown</v>
      </c>
      <c r="GH4" s="126" t="str">
        <f t="shared" si="2"/>
        <v>Siehe Dropdown</v>
      </c>
      <c r="GI4" s="126"/>
      <c r="GN4" s="113" t="s">
        <v>65</v>
      </c>
    </row>
    <row r="5" spans="1:196" s="42" customFormat="1" ht="44.15" customHeight="1" x14ac:dyDescent="0.3">
      <c r="A5" s="114" t="s">
        <v>66</v>
      </c>
      <c r="B5" s="126"/>
      <c r="C5" s="125" t="s">
        <v>67</v>
      </c>
      <c r="D5" s="126" t="s">
        <v>68</v>
      </c>
      <c r="E5" s="126" t="s">
        <v>68</v>
      </c>
      <c r="F5" s="126" t="s">
        <v>68</v>
      </c>
      <c r="G5" s="125" t="s">
        <v>68</v>
      </c>
      <c r="H5" s="125" t="s">
        <v>69</v>
      </c>
      <c r="I5" s="125" t="s">
        <v>68</v>
      </c>
      <c r="J5" s="125"/>
      <c r="K5" s="125"/>
      <c r="L5" s="125" t="str">
        <f>"Zwischen 44 und 58, max. 6 Nachkommastellen"</f>
        <v>Zwischen 44 und 58, max. 6 Nachkommastellen</v>
      </c>
      <c r="M5" s="125" t="str">
        <f>"Zwischen 2 und 18, max. 6 Nachkommastellen"</f>
        <v>Zwischen 2 und 18, max. 6 Nachkommastellen</v>
      </c>
      <c r="N5" s="126"/>
      <c r="O5" s="126"/>
      <c r="P5" s="126"/>
      <c r="Q5" s="125"/>
      <c r="R5" s="126"/>
      <c r="S5" s="126"/>
      <c r="T5" s="126"/>
      <c r="U5" s="126"/>
      <c r="V5" s="126" t="s">
        <v>68</v>
      </c>
      <c r="W5" s="125" t="s">
        <v>70</v>
      </c>
      <c r="X5" s="125"/>
      <c r="Y5" s="126" t="str">
        <f>"Ja oder Zelle leer lassen"</f>
        <v>Ja oder Zelle leer lassen</v>
      </c>
      <c r="Z5" s="126"/>
      <c r="AA5" s="125" t="str">
        <f>"max. 15 Zeichen, muss mit SEE beginnen"</f>
        <v>max. 15 Zeichen, muss mit SEE beginnen</v>
      </c>
      <c r="AB5" s="125"/>
      <c r="AC5" s="125" t="str">
        <f>"0–10.000, max. 3 Nachkommastellen"</f>
        <v>0–10.000, max. 3 Nachkommastellen</v>
      </c>
      <c r="AD5" s="125" t="str">
        <f>"0–10.000, max. 3 Nachkommastellen"</f>
        <v>0–10.000, max. 3 Nachkommastellen</v>
      </c>
      <c r="AE5" s="125" t="str">
        <f>"0–10.000, max. 3 Nachkommastellen"</f>
        <v>0–10.000, max. 3 Nachkommastellen</v>
      </c>
      <c r="AF5" s="125" t="str">
        <f>"Ja oder Zelle leer lassen"</f>
        <v>Ja oder Zelle leer lassen</v>
      </c>
      <c r="AG5" s="125"/>
      <c r="AH5" s="125" t="str">
        <f>"Ja oder Zelle leer lassen"</f>
        <v>Ja oder Zelle leer lassen</v>
      </c>
      <c r="AI5" s="125" t="str">
        <f>"Ja oder Zelle leer lassen"</f>
        <v>Ja oder Zelle leer lassen</v>
      </c>
      <c r="AJ5" s="125"/>
      <c r="AK5" s="130"/>
      <c r="AL5" s="125" t="str">
        <f>"2027-2045, 2050"</f>
        <v>2027-2045, 2050</v>
      </c>
      <c r="AM5" s="125" t="str">
        <f>"0–100.000, max. 3 Nachkommastellen, pro Jahr"</f>
        <v>0–100.000, max. 3 Nachkommastellen, pro Jahr</v>
      </c>
      <c r="BH5" s="125" t="str">
        <f>"Max. 8760 × Ausspeiseleistung, pro Jahr"</f>
        <v>Max. 8760 × Ausspeiseleistung, pro Jahr</v>
      </c>
      <c r="CC5" s="125" t="str">
        <f>"0–100.000, max. 3 Nachkommastellen, pro Jahr"</f>
        <v>0–100.000, max. 3 Nachkommastellen, pro Jahr</v>
      </c>
      <c r="CX5" s="125" t="str">
        <f>"Max. 8760 × Einspeiseleistung, pro Jahr"</f>
        <v>Max. 8760 × Einspeiseleistung, pro Jahr</v>
      </c>
      <c r="DS5" s="125" t="str">
        <f>"0–100.000, max. 3 Nachkommastellen, pro Jahr"</f>
        <v>0–100.000, max. 3 Nachkommastellen, pro Jahr</v>
      </c>
      <c r="EN5" s="125" t="str">
        <f>"0–100.000, max. 3 Nachkommastellen, pro Jahr"</f>
        <v>0–100.000, max. 3 Nachkommastellen, pro Jahr</v>
      </c>
      <c r="FI5" s="125" t="str">
        <f>"0–100.000.000, max. 3 Nachkommastellen, pro Jahr"</f>
        <v>0–100.000.000, max. 3 Nachkommastellen, pro Jahr</v>
      </c>
      <c r="GD5" s="126"/>
      <c r="GE5" s="126"/>
      <c r="GF5" s="126"/>
      <c r="GG5" s="126"/>
      <c r="GH5" s="125"/>
      <c r="GI5" s="126"/>
      <c r="GN5" s="113"/>
    </row>
    <row r="6" spans="1:196" s="43" customFormat="1" ht="13" customHeight="1" x14ac:dyDescent="0.3">
      <c r="C6" s="115"/>
      <c r="G6" s="115"/>
      <c r="H6" s="115"/>
      <c r="I6" s="115"/>
      <c r="J6" s="115"/>
      <c r="K6" s="115"/>
      <c r="L6" s="115"/>
      <c r="M6" s="115"/>
      <c r="Q6" s="115"/>
      <c r="W6" s="115"/>
      <c r="X6" s="115"/>
      <c r="AB6" s="115"/>
      <c r="AC6" s="115"/>
      <c r="AD6" s="115"/>
      <c r="AE6" s="115"/>
      <c r="AG6" s="115"/>
      <c r="AJ6" s="115"/>
      <c r="AK6" s="116"/>
      <c r="AL6" s="115"/>
      <c r="AM6" s="115"/>
      <c r="BH6" s="115"/>
      <c r="CC6" s="115"/>
      <c r="CX6" s="115"/>
      <c r="DS6" s="115"/>
      <c r="EN6" s="115"/>
      <c r="FI6" s="115"/>
      <c r="GH6" s="115"/>
      <c r="GN6" s="117"/>
    </row>
    <row r="7" spans="1:196" s="87" customFormat="1" ht="13" customHeight="1" x14ac:dyDescent="0.25">
      <c r="A7" s="141" t="s">
        <v>71</v>
      </c>
      <c r="B7" s="88"/>
      <c r="C7" s="88"/>
      <c r="D7" s="88"/>
      <c r="FJ7" s="137"/>
      <c r="FK7" s="137"/>
      <c r="FL7" s="137"/>
      <c r="FM7" s="137"/>
      <c r="FN7" s="137"/>
      <c r="FO7" s="137"/>
      <c r="FP7" s="137"/>
      <c r="FQ7" s="137"/>
      <c r="FR7" s="137"/>
      <c r="FS7" s="137"/>
      <c r="FT7" s="137"/>
      <c r="FU7" s="137"/>
      <c r="FV7" s="137"/>
      <c r="FW7" s="137"/>
      <c r="FX7" s="137"/>
      <c r="FY7" s="137"/>
      <c r="FZ7" s="137"/>
      <c r="GA7" s="137"/>
      <c r="GB7" s="137"/>
      <c r="GC7" s="137"/>
      <c r="GN7" s="98" t="s">
        <v>72</v>
      </c>
    </row>
    <row r="8" spans="1:196" s="87" customFormat="1" x14ac:dyDescent="0.25">
      <c r="A8" s="89"/>
      <c r="B8" s="88"/>
      <c r="FJ8" s="137"/>
      <c r="FK8" s="137"/>
      <c r="FL8" s="137"/>
      <c r="FM8" s="137"/>
      <c r="FN8" s="137"/>
      <c r="FO8" s="137"/>
      <c r="FP8" s="137"/>
      <c r="FQ8" s="137"/>
      <c r="FR8" s="137"/>
      <c r="FS8" s="137"/>
      <c r="FT8" s="137"/>
      <c r="FU8" s="137"/>
      <c r="FV8" s="137"/>
      <c r="FW8" s="137"/>
      <c r="FX8" s="137"/>
      <c r="FY8" s="137"/>
      <c r="FZ8" s="137"/>
      <c r="GA8" s="137"/>
      <c r="GB8" s="137"/>
      <c r="GC8" s="137"/>
      <c r="GN8" s="98" t="s">
        <v>73</v>
      </c>
    </row>
    <row r="9" spans="1:196" s="87" customFormat="1" x14ac:dyDescent="0.25">
      <c r="A9" s="89"/>
      <c r="B9" s="88"/>
      <c r="FJ9" s="137"/>
      <c r="FK9" s="137"/>
      <c r="FL9" s="137"/>
      <c r="FM9" s="137"/>
      <c r="FN9" s="137"/>
      <c r="FO9" s="137"/>
      <c r="FP9" s="137"/>
      <c r="FQ9" s="137"/>
      <c r="FR9" s="137"/>
      <c r="FS9" s="137"/>
      <c r="FT9" s="137"/>
      <c r="FU9" s="137"/>
      <c r="FV9" s="137"/>
      <c r="FW9" s="137"/>
      <c r="FX9" s="137"/>
      <c r="FY9" s="137"/>
      <c r="FZ9" s="137"/>
      <c r="GA9" s="137"/>
      <c r="GB9" s="137"/>
      <c r="GC9" s="137"/>
      <c r="GN9" s="98" t="s">
        <v>74</v>
      </c>
    </row>
    <row r="10" spans="1:196" s="87" customFormat="1" x14ac:dyDescent="0.25">
      <c r="A10" s="89"/>
      <c r="B10" s="88"/>
      <c r="FJ10" s="137"/>
      <c r="FK10" s="137"/>
      <c r="FL10" s="137"/>
      <c r="FM10" s="137"/>
      <c r="FN10" s="137"/>
      <c r="FO10" s="137"/>
      <c r="FP10" s="137"/>
      <c r="FQ10" s="137"/>
      <c r="FR10" s="137"/>
      <c r="FS10" s="137"/>
      <c r="FT10" s="137"/>
      <c r="FU10" s="137"/>
      <c r="FV10" s="137"/>
      <c r="FW10" s="137"/>
      <c r="FX10" s="137"/>
      <c r="FY10" s="137"/>
      <c r="FZ10" s="137"/>
      <c r="GA10" s="137"/>
      <c r="GB10" s="137"/>
      <c r="GC10" s="137"/>
      <c r="GN10" s="98" t="s">
        <v>75</v>
      </c>
    </row>
    <row r="11" spans="1:196" s="87" customFormat="1" x14ac:dyDescent="0.25">
      <c r="A11" s="89"/>
      <c r="B11" s="88"/>
      <c r="FJ11" s="137"/>
      <c r="FK11" s="137"/>
      <c r="FL11" s="137"/>
      <c r="FM11" s="137"/>
      <c r="FN11" s="137"/>
      <c r="FO11" s="137"/>
      <c r="FP11" s="137"/>
      <c r="FQ11" s="137"/>
      <c r="FR11" s="137"/>
      <c r="FS11" s="137"/>
      <c r="FT11" s="137"/>
      <c r="FU11" s="137"/>
      <c r="FV11" s="137"/>
      <c r="FW11" s="137"/>
      <c r="FX11" s="137"/>
      <c r="FY11" s="137"/>
      <c r="FZ11" s="137"/>
      <c r="GA11" s="137"/>
      <c r="GB11" s="137"/>
      <c r="GC11" s="137"/>
      <c r="GN11" s="98" t="s">
        <v>76</v>
      </c>
    </row>
    <row r="12" spans="1:196" s="87" customFormat="1" x14ac:dyDescent="0.25">
      <c r="A12" s="89"/>
      <c r="B12" s="88"/>
      <c r="FJ12" s="137"/>
      <c r="FK12" s="137"/>
      <c r="FL12" s="137"/>
      <c r="FM12" s="137"/>
      <c r="FN12" s="137"/>
      <c r="FO12" s="137"/>
      <c r="FP12" s="137"/>
      <c r="FQ12" s="137"/>
      <c r="FR12" s="137"/>
      <c r="FS12" s="137"/>
      <c r="FT12" s="137"/>
      <c r="FU12" s="137"/>
      <c r="FV12" s="137"/>
      <c r="FW12" s="137"/>
      <c r="FX12" s="137"/>
      <c r="FY12" s="137"/>
      <c r="FZ12" s="137"/>
      <c r="GA12" s="137"/>
      <c r="GB12" s="137"/>
      <c r="GC12" s="137"/>
      <c r="GN12" s="98" t="s">
        <v>77</v>
      </c>
    </row>
    <row r="13" spans="1:196" s="87" customFormat="1" x14ac:dyDescent="0.25">
      <c r="A13" s="89"/>
      <c r="B13" s="88"/>
      <c r="FJ13" s="137"/>
      <c r="FK13" s="137"/>
      <c r="FL13" s="137"/>
      <c r="FM13" s="137"/>
      <c r="FN13" s="137"/>
      <c r="FO13" s="137"/>
      <c r="FP13" s="137"/>
      <c r="FQ13" s="137"/>
      <c r="FR13" s="137"/>
      <c r="FS13" s="137"/>
      <c r="FT13" s="137"/>
      <c r="FU13" s="137"/>
      <c r="FV13" s="137"/>
      <c r="FW13" s="137"/>
      <c r="FX13" s="137"/>
      <c r="FY13" s="137"/>
      <c r="FZ13" s="137"/>
      <c r="GA13" s="137"/>
      <c r="GB13" s="137"/>
      <c r="GC13" s="137"/>
      <c r="GN13" s="98" t="s">
        <v>78</v>
      </c>
    </row>
    <row r="14" spans="1:196" s="87" customFormat="1" x14ac:dyDescent="0.25">
      <c r="A14" s="89"/>
      <c r="B14" s="88"/>
      <c r="FJ14" s="137"/>
      <c r="FK14" s="137"/>
      <c r="FL14" s="137"/>
      <c r="FM14" s="137"/>
      <c r="FN14" s="137"/>
      <c r="FO14" s="137"/>
      <c r="FP14" s="137"/>
      <c r="FQ14" s="137"/>
      <c r="FR14" s="137"/>
      <c r="FS14" s="137"/>
      <c r="FT14" s="137"/>
      <c r="FU14" s="137"/>
      <c r="FV14" s="137"/>
      <c r="FW14" s="137"/>
      <c r="FX14" s="137"/>
      <c r="FY14" s="137"/>
      <c r="FZ14" s="137"/>
      <c r="GA14" s="137"/>
      <c r="GB14" s="137"/>
      <c r="GC14" s="137"/>
      <c r="GN14" s="98" t="s">
        <v>79</v>
      </c>
    </row>
    <row r="15" spans="1:196" s="87" customFormat="1" x14ac:dyDescent="0.25">
      <c r="A15" s="89"/>
      <c r="B15" s="88"/>
      <c r="FJ15" s="137"/>
      <c r="FK15" s="137"/>
      <c r="FL15" s="137"/>
      <c r="FM15" s="137"/>
      <c r="FN15" s="137"/>
      <c r="FO15" s="137"/>
      <c r="FP15" s="137"/>
      <c r="FQ15" s="137"/>
      <c r="FR15" s="137"/>
      <c r="FS15" s="137"/>
      <c r="FT15" s="137"/>
      <c r="FU15" s="137"/>
      <c r="FV15" s="137"/>
      <c r="FW15" s="137"/>
      <c r="FX15" s="137"/>
      <c r="FY15" s="137"/>
      <c r="FZ15" s="137"/>
      <c r="GA15" s="137"/>
      <c r="GB15" s="137"/>
      <c r="GC15" s="137"/>
      <c r="GN15" s="98" t="s">
        <v>80</v>
      </c>
    </row>
    <row r="16" spans="1:196" s="87" customFormat="1" x14ac:dyDescent="0.25">
      <c r="A16" s="89"/>
      <c r="B16" s="88"/>
      <c r="FJ16" s="137"/>
      <c r="FK16" s="137"/>
      <c r="FL16" s="137"/>
      <c r="FM16" s="137"/>
      <c r="FN16" s="137"/>
      <c r="FO16" s="137"/>
      <c r="FP16" s="137"/>
      <c r="FQ16" s="137"/>
      <c r="FR16" s="137"/>
      <c r="FS16" s="137"/>
      <c r="FT16" s="137"/>
      <c r="FU16" s="137"/>
      <c r="FV16" s="137"/>
      <c r="FW16" s="137"/>
      <c r="FX16" s="137"/>
      <c r="FY16" s="137"/>
      <c r="FZ16" s="137"/>
      <c r="GA16" s="137"/>
      <c r="GB16" s="137"/>
      <c r="GC16" s="137"/>
      <c r="GN16" s="98" t="s">
        <v>81</v>
      </c>
    </row>
    <row r="17" spans="1:196" s="87" customFormat="1" x14ac:dyDescent="0.25">
      <c r="A17" s="89"/>
      <c r="B17" s="88"/>
      <c r="FJ17" s="137"/>
      <c r="FK17" s="137"/>
      <c r="FL17" s="137"/>
      <c r="FM17" s="137"/>
      <c r="FN17" s="137"/>
      <c r="FO17" s="137"/>
      <c r="FP17" s="137"/>
      <c r="FQ17" s="137"/>
      <c r="FR17" s="137"/>
      <c r="FS17" s="137"/>
      <c r="FT17" s="137"/>
      <c r="FU17" s="137"/>
      <c r="FV17" s="137"/>
      <c r="FW17" s="137"/>
      <c r="FX17" s="137"/>
      <c r="FY17" s="137"/>
      <c r="FZ17" s="137"/>
      <c r="GA17" s="137"/>
      <c r="GB17" s="137"/>
      <c r="GC17" s="137"/>
      <c r="GN17" s="98" t="s">
        <v>82</v>
      </c>
    </row>
    <row r="18" spans="1:196" s="87" customFormat="1" x14ac:dyDescent="0.25">
      <c r="A18" s="89"/>
      <c r="B18" s="88"/>
      <c r="FJ18" s="137"/>
      <c r="FK18" s="137"/>
      <c r="FL18" s="137"/>
      <c r="FM18" s="137"/>
      <c r="FN18" s="137"/>
      <c r="FO18" s="137"/>
      <c r="FP18" s="137"/>
      <c r="FQ18" s="137"/>
      <c r="FR18" s="137"/>
      <c r="FS18" s="137"/>
      <c r="FT18" s="137"/>
      <c r="FU18" s="137"/>
      <c r="FV18" s="137"/>
      <c r="FW18" s="137"/>
      <c r="FX18" s="137"/>
      <c r="FY18" s="137"/>
      <c r="FZ18" s="137"/>
      <c r="GA18" s="137"/>
      <c r="GB18" s="137"/>
      <c r="GC18" s="137"/>
      <c r="GN18" s="98" t="s">
        <v>83</v>
      </c>
    </row>
    <row r="19" spans="1:196" s="87" customFormat="1" x14ac:dyDescent="0.25">
      <c r="A19" s="89"/>
      <c r="B19" s="88"/>
      <c r="FJ19" s="137"/>
      <c r="FK19" s="137"/>
      <c r="FL19" s="137"/>
      <c r="FM19" s="137"/>
      <c r="FN19" s="137"/>
      <c r="FO19" s="137"/>
      <c r="FP19" s="137"/>
      <c r="FQ19" s="137"/>
      <c r="FR19" s="137"/>
      <c r="FS19" s="137"/>
      <c r="FT19" s="137"/>
      <c r="FU19" s="137"/>
      <c r="FV19" s="137"/>
      <c r="FW19" s="137"/>
      <c r="FX19" s="137"/>
      <c r="FY19" s="137"/>
      <c r="FZ19" s="137"/>
      <c r="GA19" s="137"/>
      <c r="GB19" s="137"/>
      <c r="GC19" s="137"/>
      <c r="GN19" s="98" t="s">
        <v>84</v>
      </c>
    </row>
    <row r="20" spans="1:196" s="87" customFormat="1" x14ac:dyDescent="0.25">
      <c r="A20" s="89"/>
      <c r="B20" s="88"/>
      <c r="FJ20" s="137"/>
      <c r="FK20" s="137"/>
      <c r="FL20" s="137"/>
      <c r="FM20" s="137"/>
      <c r="FN20" s="137"/>
      <c r="FO20" s="137"/>
      <c r="FP20" s="137"/>
      <c r="FQ20" s="137"/>
      <c r="FR20" s="137"/>
      <c r="FS20" s="137"/>
      <c r="FT20" s="137"/>
      <c r="FU20" s="137"/>
      <c r="FV20" s="137"/>
      <c r="FW20" s="137"/>
      <c r="FX20" s="137"/>
      <c r="FY20" s="137"/>
      <c r="FZ20" s="137"/>
      <c r="GA20" s="137"/>
      <c r="GB20" s="137"/>
      <c r="GC20" s="137"/>
      <c r="GN20" s="98" t="s">
        <v>85</v>
      </c>
    </row>
    <row r="21" spans="1:196" s="87" customFormat="1" x14ac:dyDescent="0.25">
      <c r="A21" s="89"/>
      <c r="B21" s="88"/>
      <c r="FJ21" s="137"/>
      <c r="FK21" s="137"/>
      <c r="FL21" s="137"/>
      <c r="FM21" s="137"/>
      <c r="FN21" s="137"/>
      <c r="FO21" s="137"/>
      <c r="FP21" s="137"/>
      <c r="FQ21" s="137"/>
      <c r="FR21" s="137"/>
      <c r="FS21" s="137"/>
      <c r="FT21" s="137"/>
      <c r="FU21" s="137"/>
      <c r="FV21" s="137"/>
      <c r="FW21" s="137"/>
      <c r="FX21" s="137"/>
      <c r="FY21" s="137"/>
      <c r="FZ21" s="137"/>
      <c r="GA21" s="137"/>
      <c r="GB21" s="137"/>
      <c r="GC21" s="137"/>
      <c r="GN21" s="98" t="s">
        <v>86</v>
      </c>
    </row>
    <row r="22" spans="1:196" s="87" customFormat="1" x14ac:dyDescent="0.25">
      <c r="A22" s="89"/>
      <c r="B22" s="88"/>
      <c r="FJ22" s="137"/>
      <c r="FK22" s="137"/>
      <c r="FL22" s="137"/>
      <c r="FM22" s="137"/>
      <c r="FN22" s="137"/>
      <c r="FO22" s="137"/>
      <c r="FP22" s="137"/>
      <c r="FQ22" s="137"/>
      <c r="FR22" s="137"/>
      <c r="FS22" s="137"/>
      <c r="FT22" s="137"/>
      <c r="FU22" s="137"/>
      <c r="FV22" s="137"/>
      <c r="FW22" s="137"/>
      <c r="FX22" s="137"/>
      <c r="FY22" s="137"/>
      <c r="FZ22" s="137"/>
      <c r="GA22" s="137"/>
      <c r="GB22" s="137"/>
      <c r="GC22" s="137"/>
      <c r="GN22" s="98" t="s">
        <v>87</v>
      </c>
    </row>
    <row r="23" spans="1:196" s="87" customFormat="1" x14ac:dyDescent="0.25">
      <c r="A23" s="89"/>
      <c r="B23" s="88"/>
      <c r="FJ23" s="137"/>
      <c r="FK23" s="137"/>
      <c r="FL23" s="137"/>
      <c r="FM23" s="137"/>
      <c r="FN23" s="137"/>
      <c r="FO23" s="137"/>
      <c r="FP23" s="137"/>
      <c r="FQ23" s="137"/>
      <c r="FR23" s="137"/>
      <c r="FS23" s="137"/>
      <c r="FT23" s="137"/>
      <c r="FU23" s="137"/>
      <c r="FV23" s="137"/>
      <c r="FW23" s="137"/>
      <c r="FX23" s="137"/>
      <c r="FY23" s="137"/>
      <c r="FZ23" s="137"/>
      <c r="GA23" s="137"/>
      <c r="GB23" s="137"/>
      <c r="GC23" s="137"/>
      <c r="GN23" s="98" t="s">
        <v>88</v>
      </c>
    </row>
    <row r="24" spans="1:196" s="87" customFormat="1" x14ac:dyDescent="0.25">
      <c r="A24" s="89"/>
      <c r="B24" s="88"/>
      <c r="FJ24" s="137"/>
      <c r="FK24" s="137"/>
      <c r="FL24" s="137"/>
      <c r="FM24" s="137"/>
      <c r="FN24" s="137"/>
      <c r="FO24" s="137"/>
      <c r="FP24" s="137"/>
      <c r="FQ24" s="137"/>
      <c r="FR24" s="137"/>
      <c r="FS24" s="137"/>
      <c r="FT24" s="137"/>
      <c r="FU24" s="137"/>
      <c r="FV24" s="137"/>
      <c r="FW24" s="137"/>
      <c r="FX24" s="137"/>
      <c r="FY24" s="137"/>
      <c r="FZ24" s="137"/>
      <c r="GA24" s="137"/>
      <c r="GB24" s="137"/>
      <c r="GC24" s="137"/>
      <c r="GN24" s="98" t="s">
        <v>89</v>
      </c>
    </row>
    <row r="25" spans="1:196" s="87" customFormat="1" x14ac:dyDescent="0.25">
      <c r="A25" s="89"/>
      <c r="B25" s="88"/>
      <c r="FJ25" s="137"/>
      <c r="FK25" s="137"/>
      <c r="FL25" s="137"/>
      <c r="FM25" s="137"/>
      <c r="FN25" s="137"/>
      <c r="FO25" s="137"/>
      <c r="FP25" s="137"/>
      <c r="FQ25" s="137"/>
      <c r="FR25" s="137"/>
      <c r="FS25" s="137"/>
      <c r="FT25" s="137"/>
      <c r="FU25" s="137"/>
      <c r="FV25" s="137"/>
      <c r="FW25" s="137"/>
      <c r="FX25" s="137"/>
      <c r="FY25" s="137"/>
      <c r="FZ25" s="137"/>
      <c r="GA25" s="137"/>
      <c r="GB25" s="137"/>
      <c r="GC25" s="137"/>
      <c r="GN25" s="98" t="s">
        <v>90</v>
      </c>
    </row>
    <row r="26" spans="1:196" s="87" customFormat="1" x14ac:dyDescent="0.25">
      <c r="A26" s="89"/>
      <c r="B26" s="88"/>
      <c r="FJ26" s="137"/>
      <c r="FK26" s="137"/>
      <c r="FL26" s="137"/>
      <c r="FM26" s="137"/>
      <c r="FN26" s="137"/>
      <c r="FO26" s="137"/>
      <c r="FP26" s="137"/>
      <c r="FQ26" s="137"/>
      <c r="FR26" s="137"/>
      <c r="FS26" s="137"/>
      <c r="FT26" s="137"/>
      <c r="FU26" s="137"/>
      <c r="FV26" s="137"/>
      <c r="FW26" s="137"/>
      <c r="FX26" s="137"/>
      <c r="FY26" s="137"/>
      <c r="FZ26" s="137"/>
      <c r="GA26" s="137"/>
      <c r="GB26" s="137"/>
      <c r="GC26" s="137"/>
      <c r="GN26" s="98" t="s">
        <v>91</v>
      </c>
    </row>
    <row r="27" spans="1:196" s="87" customFormat="1" x14ac:dyDescent="0.25">
      <c r="A27" s="89"/>
      <c r="B27" s="88"/>
      <c r="FJ27" s="137"/>
      <c r="FK27" s="137"/>
      <c r="FL27" s="137"/>
      <c r="FM27" s="137"/>
      <c r="FN27" s="137"/>
      <c r="FO27" s="137"/>
      <c r="FP27" s="137"/>
      <c r="FQ27" s="137"/>
      <c r="FR27" s="137"/>
      <c r="FS27" s="137"/>
      <c r="FT27" s="137"/>
      <c r="FU27" s="137"/>
      <c r="FV27" s="137"/>
      <c r="FW27" s="137"/>
      <c r="FX27" s="137"/>
      <c r="FY27" s="137"/>
      <c r="FZ27" s="137"/>
      <c r="GA27" s="137"/>
      <c r="GB27" s="137"/>
      <c r="GC27" s="137"/>
      <c r="GN27" s="98" t="s">
        <v>92</v>
      </c>
    </row>
    <row r="28" spans="1:196" s="89" customFormat="1" x14ac:dyDescent="0.25">
      <c r="B28" s="88"/>
      <c r="J28" s="87"/>
      <c r="K28" s="87"/>
      <c r="N28" s="87"/>
      <c r="O28" s="87"/>
      <c r="P28" s="87"/>
      <c r="Q28" s="87"/>
      <c r="R28" s="87"/>
      <c r="S28" s="87"/>
      <c r="T28" s="87"/>
      <c r="U28" s="87"/>
      <c r="X28" s="87"/>
      <c r="Y28" s="87"/>
      <c r="Z28" s="87"/>
      <c r="AF28" s="87"/>
      <c r="AG28" s="87"/>
      <c r="AH28" s="87"/>
      <c r="AI28" s="87"/>
      <c r="AJ28" s="87"/>
      <c r="AK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J28" s="137"/>
      <c r="FK28" s="137"/>
      <c r="FL28" s="137"/>
      <c r="FM28" s="137"/>
      <c r="FN28" s="137"/>
      <c r="FO28" s="137"/>
      <c r="FP28" s="137"/>
      <c r="FQ28" s="137"/>
      <c r="FR28" s="137"/>
      <c r="FS28" s="137"/>
      <c r="FT28" s="137"/>
      <c r="FU28" s="137"/>
      <c r="FV28" s="137"/>
      <c r="FW28" s="137"/>
      <c r="FX28" s="137"/>
      <c r="FY28" s="137"/>
      <c r="FZ28" s="137"/>
      <c r="GA28" s="137"/>
      <c r="GB28" s="137"/>
      <c r="GC28" s="137"/>
      <c r="GD28" s="87"/>
      <c r="GE28" s="87"/>
      <c r="GF28" s="87"/>
      <c r="GG28" s="87"/>
      <c r="GH28" s="87"/>
      <c r="GN28" s="98" t="s">
        <v>93</v>
      </c>
    </row>
    <row r="29" spans="1:196" s="89" customFormat="1" x14ac:dyDescent="0.25">
      <c r="B29" s="88"/>
      <c r="J29" s="87"/>
      <c r="K29" s="87"/>
      <c r="N29" s="87"/>
      <c r="O29" s="87"/>
      <c r="P29" s="87"/>
      <c r="Q29" s="87"/>
      <c r="R29" s="87"/>
      <c r="S29" s="87"/>
      <c r="T29" s="87"/>
      <c r="U29" s="87"/>
      <c r="X29" s="87"/>
      <c r="Y29" s="87"/>
      <c r="Z29" s="87"/>
      <c r="AF29" s="87"/>
      <c r="AG29" s="87"/>
      <c r="AH29" s="87"/>
      <c r="AI29" s="87"/>
      <c r="AJ29" s="87"/>
      <c r="AK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J29" s="137"/>
      <c r="FK29" s="137"/>
      <c r="FL29" s="137"/>
      <c r="FM29" s="137"/>
      <c r="FN29" s="137"/>
      <c r="FO29" s="137"/>
      <c r="FP29" s="137"/>
      <c r="FQ29" s="137"/>
      <c r="FR29" s="137"/>
      <c r="FS29" s="137"/>
      <c r="FT29" s="137"/>
      <c r="FU29" s="137"/>
      <c r="FV29" s="137"/>
      <c r="FW29" s="137"/>
      <c r="FX29" s="137"/>
      <c r="FY29" s="137"/>
      <c r="FZ29" s="137"/>
      <c r="GA29" s="137"/>
      <c r="GB29" s="137"/>
      <c r="GC29" s="137"/>
      <c r="GD29" s="87"/>
      <c r="GE29" s="87"/>
      <c r="GF29" s="87"/>
      <c r="GG29" s="87"/>
      <c r="GH29" s="87"/>
      <c r="GN29" s="98" t="s">
        <v>94</v>
      </c>
    </row>
    <row r="30" spans="1:196" s="89" customFormat="1" x14ac:dyDescent="0.25">
      <c r="B30" s="88"/>
      <c r="J30" s="87"/>
      <c r="K30" s="87"/>
      <c r="N30" s="87"/>
      <c r="O30" s="87"/>
      <c r="P30" s="87"/>
      <c r="Q30" s="87"/>
      <c r="R30" s="87"/>
      <c r="S30" s="87"/>
      <c r="T30" s="87"/>
      <c r="U30" s="87"/>
      <c r="X30" s="87"/>
      <c r="Y30" s="87"/>
      <c r="Z30" s="87"/>
      <c r="AF30" s="87"/>
      <c r="AG30" s="87"/>
      <c r="AH30" s="87"/>
      <c r="AI30" s="87"/>
      <c r="AJ30" s="87"/>
      <c r="AK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J30" s="137"/>
      <c r="FK30" s="137"/>
      <c r="FL30" s="137"/>
      <c r="FM30" s="137"/>
      <c r="FN30" s="137"/>
      <c r="FO30" s="137"/>
      <c r="FP30" s="137"/>
      <c r="FQ30" s="137"/>
      <c r="FR30" s="137"/>
      <c r="FS30" s="137"/>
      <c r="FT30" s="137"/>
      <c r="FU30" s="137"/>
      <c r="FV30" s="137"/>
      <c r="FW30" s="137"/>
      <c r="FX30" s="137"/>
      <c r="FY30" s="137"/>
      <c r="FZ30" s="137"/>
      <c r="GA30" s="137"/>
      <c r="GB30" s="137"/>
      <c r="GC30" s="137"/>
      <c r="GD30" s="87"/>
      <c r="GE30" s="87"/>
      <c r="GF30" s="87"/>
      <c r="GG30" s="87"/>
      <c r="GH30" s="87"/>
      <c r="GN30" s="98"/>
    </row>
    <row r="31" spans="1:196" s="89" customFormat="1" x14ac:dyDescent="0.25">
      <c r="B31" s="88"/>
      <c r="J31" s="87"/>
      <c r="K31" s="87"/>
      <c r="N31" s="87"/>
      <c r="O31" s="87"/>
      <c r="P31" s="87"/>
      <c r="Q31" s="87"/>
      <c r="R31" s="87"/>
      <c r="S31" s="87"/>
      <c r="T31" s="87"/>
      <c r="U31" s="87"/>
      <c r="X31" s="87"/>
      <c r="Y31" s="87"/>
      <c r="Z31" s="87"/>
      <c r="AF31" s="87"/>
      <c r="AG31" s="87"/>
      <c r="AH31" s="87"/>
      <c r="AI31" s="87"/>
      <c r="AJ31" s="87"/>
      <c r="AK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J31" s="137"/>
      <c r="FK31" s="137"/>
      <c r="FL31" s="137"/>
      <c r="FM31" s="137"/>
      <c r="FN31" s="137"/>
      <c r="FO31" s="137"/>
      <c r="FP31" s="137"/>
      <c r="FQ31" s="137"/>
      <c r="FR31" s="137"/>
      <c r="FS31" s="137"/>
      <c r="FT31" s="137"/>
      <c r="FU31" s="137"/>
      <c r="FV31" s="137"/>
      <c r="FW31" s="137"/>
      <c r="FX31" s="137"/>
      <c r="FY31" s="137"/>
      <c r="FZ31" s="137"/>
      <c r="GA31" s="137"/>
      <c r="GB31" s="137"/>
      <c r="GC31" s="137"/>
      <c r="GD31" s="87"/>
      <c r="GE31" s="87"/>
      <c r="GF31" s="87"/>
      <c r="GG31" s="87"/>
      <c r="GH31" s="87"/>
      <c r="GN31" s="98"/>
    </row>
    <row r="32" spans="1:196" s="29" customFormat="1" x14ac:dyDescent="0.25">
      <c r="B32" s="27"/>
      <c r="N32" s="28"/>
      <c r="P32" s="28"/>
      <c r="Q32" s="28"/>
      <c r="R32" s="28"/>
      <c r="S32" s="28"/>
      <c r="T32" s="28"/>
      <c r="U32" s="28"/>
      <c r="X32" s="28"/>
      <c r="Y32" s="28"/>
      <c r="Z32" s="28"/>
      <c r="AF32" s="28"/>
      <c r="AG32" s="28"/>
      <c r="AH32" s="28"/>
      <c r="AI32" s="28"/>
      <c r="AJ32" s="28"/>
      <c r="AK32" s="28"/>
      <c r="GD32" s="28"/>
      <c r="GE32" s="28"/>
      <c r="GF32" s="28"/>
      <c r="GG32" s="28"/>
      <c r="GH32" s="28"/>
      <c r="GN32" s="99"/>
    </row>
    <row r="33" spans="2:196" s="29" customFormat="1" x14ac:dyDescent="0.25">
      <c r="B33" s="27"/>
      <c r="N33" s="28"/>
      <c r="P33" s="28"/>
      <c r="Q33" s="28"/>
      <c r="R33" s="28"/>
      <c r="S33" s="28"/>
      <c r="T33" s="28"/>
      <c r="U33" s="28"/>
      <c r="X33" s="28"/>
      <c r="Y33" s="28"/>
      <c r="Z33" s="28"/>
      <c r="AF33" s="28"/>
      <c r="AG33" s="28"/>
      <c r="AH33" s="28"/>
      <c r="AI33" s="28"/>
      <c r="AJ33" s="28"/>
      <c r="AK33" s="28"/>
      <c r="GD33" s="28"/>
      <c r="GE33" s="28"/>
      <c r="GF33" s="28"/>
      <c r="GG33" s="28"/>
      <c r="GH33" s="28"/>
      <c r="GN33" s="99" t="s">
        <v>95</v>
      </c>
    </row>
    <row r="34" spans="2:196" s="29" customFormat="1" x14ac:dyDescent="0.25">
      <c r="R34" s="28"/>
      <c r="GN34" s="99"/>
    </row>
    <row r="35" spans="2:196" s="29" customFormat="1" x14ac:dyDescent="0.25">
      <c r="GN35" s="99" t="s">
        <v>96</v>
      </c>
    </row>
    <row r="36" spans="2:196" s="29" customFormat="1" x14ac:dyDescent="0.25">
      <c r="GN36" s="99" t="s">
        <v>97</v>
      </c>
    </row>
    <row r="37" spans="2:196" s="29" customFormat="1" x14ac:dyDescent="0.25">
      <c r="GN37" s="99" t="s">
        <v>98</v>
      </c>
    </row>
    <row r="38" spans="2:196" s="29" customFormat="1" x14ac:dyDescent="0.25">
      <c r="GN38" s="99" t="s">
        <v>99</v>
      </c>
    </row>
    <row r="39" spans="2:196" s="29" customFormat="1" x14ac:dyDescent="0.25">
      <c r="GN39" s="99" t="s">
        <v>100</v>
      </c>
    </row>
    <row r="40" spans="2:196" s="29" customFormat="1" x14ac:dyDescent="0.25">
      <c r="GN40" s="99" t="s">
        <v>101</v>
      </c>
    </row>
    <row r="41" spans="2:196" s="29" customFormat="1" x14ac:dyDescent="0.25">
      <c r="GN41" s="99" t="s">
        <v>102</v>
      </c>
    </row>
    <row r="42" spans="2:196" s="29" customFormat="1" x14ac:dyDescent="0.25">
      <c r="GN42" s="99" t="s">
        <v>103</v>
      </c>
    </row>
    <row r="43" spans="2:196" s="29" customFormat="1" x14ac:dyDescent="0.25">
      <c r="GN43" s="99" t="s">
        <v>104</v>
      </c>
    </row>
    <row r="44" spans="2:196" s="29" customFormat="1" x14ac:dyDescent="0.25">
      <c r="GN44" s="99" t="s">
        <v>105</v>
      </c>
    </row>
    <row r="45" spans="2:196" s="29" customFormat="1" x14ac:dyDescent="0.25">
      <c r="GN45" s="99" t="s">
        <v>106</v>
      </c>
    </row>
    <row r="46" spans="2:196" s="29" customFormat="1" x14ac:dyDescent="0.25">
      <c r="GN46" s="99" t="s">
        <v>107</v>
      </c>
    </row>
    <row r="47" spans="2:196" s="29" customFormat="1" x14ac:dyDescent="0.25">
      <c r="GN47" s="99" t="s">
        <v>108</v>
      </c>
    </row>
    <row r="48" spans="2:196" s="29" customFormat="1" x14ac:dyDescent="0.25">
      <c r="GN48" s="99" t="s">
        <v>109</v>
      </c>
    </row>
    <row r="49" spans="196:196" s="29" customFormat="1" x14ac:dyDescent="0.25">
      <c r="GN49" s="99" t="s">
        <v>110</v>
      </c>
    </row>
    <row r="50" spans="196:196" s="29" customFormat="1" x14ac:dyDescent="0.25">
      <c r="GN50" s="99" t="s">
        <v>111</v>
      </c>
    </row>
    <row r="51" spans="196:196" s="29" customFormat="1" x14ac:dyDescent="0.25">
      <c r="GN51" s="99" t="s">
        <v>112</v>
      </c>
    </row>
    <row r="52" spans="196:196" s="29" customFormat="1" x14ac:dyDescent="0.25">
      <c r="GN52" s="99" t="s">
        <v>113</v>
      </c>
    </row>
    <row r="53" spans="196:196" s="29" customFormat="1" x14ac:dyDescent="0.25">
      <c r="GN53" s="99" t="s">
        <v>114</v>
      </c>
    </row>
    <row r="54" spans="196:196" s="29" customFormat="1" x14ac:dyDescent="0.25">
      <c r="GN54" s="99" t="s">
        <v>115</v>
      </c>
    </row>
    <row r="55" spans="196:196" s="29" customFormat="1" x14ac:dyDescent="0.25">
      <c r="GN55" s="99" t="s">
        <v>116</v>
      </c>
    </row>
    <row r="56" spans="196:196" s="29" customFormat="1" x14ac:dyDescent="0.25">
      <c r="GN56" s="99" t="s">
        <v>117</v>
      </c>
    </row>
    <row r="57" spans="196:196" s="29" customFormat="1" x14ac:dyDescent="0.25">
      <c r="GN57" s="99" t="s">
        <v>118</v>
      </c>
    </row>
    <row r="58" spans="196:196" s="29" customFormat="1" x14ac:dyDescent="0.25">
      <c r="GN58" s="99" t="s">
        <v>119</v>
      </c>
    </row>
    <row r="59" spans="196:196" s="29" customFormat="1" x14ac:dyDescent="0.25">
      <c r="GN59" s="99" t="s">
        <v>120</v>
      </c>
    </row>
    <row r="60" spans="196:196" s="29" customFormat="1" x14ac:dyDescent="0.25">
      <c r="GN60" s="99" t="s">
        <v>121</v>
      </c>
    </row>
    <row r="61" spans="196:196" s="29" customFormat="1" x14ac:dyDescent="0.25">
      <c r="GN61" s="99" t="s">
        <v>122</v>
      </c>
    </row>
    <row r="62" spans="196:196" s="29" customFormat="1" x14ac:dyDescent="0.25">
      <c r="GN62" s="99" t="s">
        <v>123</v>
      </c>
    </row>
    <row r="63" spans="196:196" s="29" customFormat="1" x14ac:dyDescent="0.25">
      <c r="GN63" s="99" t="s">
        <v>124</v>
      </c>
    </row>
    <row r="64" spans="196:196" s="29" customFormat="1" x14ac:dyDescent="0.25">
      <c r="GN64" s="99" t="s">
        <v>125</v>
      </c>
    </row>
    <row r="65" spans="196:196" s="29" customFormat="1" x14ac:dyDescent="0.25">
      <c r="GN65" s="99" t="s">
        <v>126</v>
      </c>
    </row>
    <row r="66" spans="196:196" s="29" customFormat="1" x14ac:dyDescent="0.25">
      <c r="GN66" s="99" t="s">
        <v>127</v>
      </c>
    </row>
    <row r="67" spans="196:196" s="29" customFormat="1" x14ac:dyDescent="0.25">
      <c r="GN67" s="99" t="s">
        <v>128</v>
      </c>
    </row>
    <row r="68" spans="196:196" s="29" customFormat="1" x14ac:dyDescent="0.25">
      <c r="GN68" s="99" t="s">
        <v>129</v>
      </c>
    </row>
    <row r="69" spans="196:196" s="29" customFormat="1" x14ac:dyDescent="0.25">
      <c r="GN69" s="99" t="s">
        <v>130</v>
      </c>
    </row>
    <row r="70" spans="196:196" s="29" customFormat="1" x14ac:dyDescent="0.25">
      <c r="GN70" s="99" t="s">
        <v>131</v>
      </c>
    </row>
    <row r="71" spans="196:196" s="29" customFormat="1" x14ac:dyDescent="0.25">
      <c r="GN71" s="99" t="s">
        <v>132</v>
      </c>
    </row>
    <row r="72" spans="196:196" s="29" customFormat="1" x14ac:dyDescent="0.25">
      <c r="GN72" s="99" t="s">
        <v>133</v>
      </c>
    </row>
    <row r="73" spans="196:196" s="29" customFormat="1" x14ac:dyDescent="0.25">
      <c r="GN73" s="99" t="s">
        <v>134</v>
      </c>
    </row>
    <row r="74" spans="196:196" s="29" customFormat="1" x14ac:dyDescent="0.25">
      <c r="GN74" s="99" t="s">
        <v>135</v>
      </c>
    </row>
    <row r="75" spans="196:196" s="29" customFormat="1" x14ac:dyDescent="0.25">
      <c r="GN75" s="99" t="s">
        <v>136</v>
      </c>
    </row>
    <row r="76" spans="196:196" s="29" customFormat="1" x14ac:dyDescent="0.25">
      <c r="GN76" s="99" t="s">
        <v>137</v>
      </c>
    </row>
    <row r="77" spans="196:196" s="29" customFormat="1" x14ac:dyDescent="0.25">
      <c r="GN77" s="99" t="s">
        <v>138</v>
      </c>
    </row>
    <row r="78" spans="196:196" s="29" customFormat="1" x14ac:dyDescent="0.25">
      <c r="GN78" s="99" t="s">
        <v>139</v>
      </c>
    </row>
    <row r="79" spans="196:196" s="29" customFormat="1" x14ac:dyDescent="0.25">
      <c r="GN79" s="99" t="s">
        <v>140</v>
      </c>
    </row>
    <row r="80" spans="196:196" s="29" customFormat="1" x14ac:dyDescent="0.25">
      <c r="GN80" s="99" t="s">
        <v>141</v>
      </c>
    </row>
    <row r="81" spans="2:197" s="29" customFormat="1" x14ac:dyDescent="0.25">
      <c r="GN81" s="99" t="s">
        <v>142</v>
      </c>
    </row>
    <row r="82" spans="2:197" s="29" customFormat="1" x14ac:dyDescent="0.25">
      <c r="GN82" s="99" t="s">
        <v>143</v>
      </c>
    </row>
    <row r="83" spans="2:197" s="29" customFormat="1" x14ac:dyDescent="0.25">
      <c r="GN83" s="99" t="s">
        <v>144</v>
      </c>
    </row>
    <row r="84" spans="2:197" s="29" customFormat="1" x14ac:dyDescent="0.25">
      <c r="GN84" s="99" t="s">
        <v>145</v>
      </c>
    </row>
    <row r="85" spans="2:197" s="29" customFormat="1" x14ac:dyDescent="0.25">
      <c r="GN85" s="99" t="s">
        <v>146</v>
      </c>
    </row>
    <row r="86" spans="2:197" s="29" customFormat="1" x14ac:dyDescent="0.25">
      <c r="GN86" s="99" t="s">
        <v>147</v>
      </c>
    </row>
    <row r="87" spans="2:197" s="29" customFormat="1" x14ac:dyDescent="0.25">
      <c r="GN87" s="99" t="s">
        <v>148</v>
      </c>
    </row>
    <row r="88" spans="2:197" s="29" customFormat="1" x14ac:dyDescent="0.25">
      <c r="GN88" s="99" t="s">
        <v>149</v>
      </c>
    </row>
    <row r="89" spans="2:197" s="29" customFormat="1" x14ac:dyDescent="0.25">
      <c r="GN89" s="99" t="s">
        <v>150</v>
      </c>
    </row>
    <row r="90" spans="2:197" s="29" customFormat="1" x14ac:dyDescent="0.25">
      <c r="GN90" s="99" t="s">
        <v>151</v>
      </c>
    </row>
    <row r="91" spans="2:197" s="29" customFormat="1" x14ac:dyDescent="0.25">
      <c r="GN91" s="99" t="s">
        <v>152</v>
      </c>
    </row>
    <row r="92" spans="2:197" s="29" customFormat="1" x14ac:dyDescent="0.25">
      <c r="GN92" s="99" t="s">
        <v>153</v>
      </c>
    </row>
    <row r="93" spans="2:197" s="29" customFormat="1" x14ac:dyDescent="0.25">
      <c r="GN93" s="99" t="s">
        <v>154</v>
      </c>
    </row>
    <row r="94" spans="2:197" s="29" customFormat="1" x14ac:dyDescent="0.25">
      <c r="GN94" s="99" t="s">
        <v>155</v>
      </c>
    </row>
    <row r="95" spans="2:197" s="29" customFormat="1" x14ac:dyDescent="0.25">
      <c r="GN95" s="99" t="s">
        <v>156</v>
      </c>
    </row>
    <row r="96" spans="2:197" x14ac:dyDescent="0.25">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29"/>
      <c r="FT96" s="29"/>
      <c r="FU96" s="29"/>
      <c r="FV96" s="29"/>
      <c r="FW96" s="29"/>
      <c r="FX96" s="29"/>
      <c r="FY96" s="29"/>
      <c r="FZ96" s="29"/>
      <c r="GA96" s="29"/>
      <c r="GB96" s="29"/>
      <c r="GC96" s="29"/>
      <c r="GD96" s="29"/>
      <c r="GE96" s="29"/>
      <c r="GF96" s="29"/>
      <c r="GG96" s="29"/>
      <c r="GH96" s="29"/>
      <c r="GI96" s="29"/>
      <c r="GJ96" s="29"/>
      <c r="GK96" s="29"/>
      <c r="GL96" s="29"/>
      <c r="GM96" s="29"/>
      <c r="GN96" s="99" t="s">
        <v>157</v>
      </c>
      <c r="GO96" s="29"/>
    </row>
    <row r="97" spans="2:197" x14ac:dyDescent="0.25">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c r="GA97" s="29"/>
      <c r="GB97" s="29"/>
      <c r="GC97" s="29"/>
      <c r="GD97" s="29"/>
      <c r="GE97" s="29"/>
      <c r="GF97" s="29"/>
      <c r="GG97" s="29"/>
      <c r="GH97" s="29"/>
      <c r="GI97" s="29"/>
      <c r="GJ97" s="29"/>
      <c r="GK97" s="29"/>
      <c r="GL97" s="29"/>
      <c r="GM97" s="29"/>
      <c r="GN97" s="99" t="s">
        <v>158</v>
      </c>
      <c r="GO97" s="29"/>
    </row>
    <row r="98" spans="2:197" x14ac:dyDescent="0.25">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c r="GA98" s="29"/>
      <c r="GB98" s="29"/>
      <c r="GC98" s="29"/>
      <c r="GD98" s="29"/>
      <c r="GE98" s="29"/>
      <c r="GF98" s="29"/>
      <c r="GG98" s="29"/>
      <c r="GH98" s="29"/>
      <c r="GI98" s="29"/>
      <c r="GJ98" s="29"/>
      <c r="GK98" s="29"/>
      <c r="GL98" s="29"/>
      <c r="GM98" s="29"/>
      <c r="GN98" s="99" t="s">
        <v>159</v>
      </c>
      <c r="GO98" s="29"/>
    </row>
    <row r="99" spans="2:197"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c r="FG99" s="29"/>
      <c r="FH99" s="29"/>
      <c r="FI99" s="29"/>
      <c r="FJ99" s="29"/>
      <c r="FK99" s="29"/>
      <c r="FL99" s="29"/>
      <c r="FM99" s="29"/>
      <c r="FN99" s="29"/>
      <c r="FO99" s="29"/>
      <c r="FP99" s="29"/>
      <c r="FQ99" s="29"/>
      <c r="FR99" s="29"/>
      <c r="FS99" s="29"/>
      <c r="FT99" s="29"/>
      <c r="FU99" s="29"/>
      <c r="FV99" s="29"/>
      <c r="FW99" s="29"/>
      <c r="FX99" s="29"/>
      <c r="FY99" s="29"/>
      <c r="FZ99" s="29"/>
      <c r="GA99" s="29"/>
      <c r="GB99" s="29"/>
      <c r="GC99" s="29"/>
      <c r="GD99" s="29"/>
      <c r="GE99" s="29"/>
      <c r="GF99" s="29"/>
      <c r="GG99" s="29"/>
      <c r="GH99" s="29"/>
      <c r="GI99" s="29"/>
      <c r="GJ99" s="29"/>
      <c r="GK99" s="29"/>
      <c r="GL99" s="29"/>
      <c r="GM99" s="29"/>
      <c r="GN99" s="99" t="s">
        <v>160</v>
      </c>
      <c r="GO99" s="29"/>
    </row>
    <row r="100" spans="2:197"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c r="GA100" s="29"/>
      <c r="GB100" s="29"/>
      <c r="GC100" s="29"/>
      <c r="GD100" s="29"/>
      <c r="GE100" s="29"/>
      <c r="GF100" s="29"/>
      <c r="GG100" s="29"/>
      <c r="GH100" s="29"/>
      <c r="GI100" s="29"/>
      <c r="GJ100" s="29"/>
      <c r="GK100" s="29"/>
      <c r="GL100" s="29"/>
      <c r="GM100" s="29"/>
      <c r="GN100" s="99" t="s">
        <v>161</v>
      </c>
      <c r="GO100" s="29"/>
    </row>
    <row r="101" spans="2:197" x14ac:dyDescent="0.25">
      <c r="GN101" s="112" t="s">
        <v>162</v>
      </c>
    </row>
    <row r="102" spans="2:197" x14ac:dyDescent="0.25">
      <c r="GN102" s="112" t="s">
        <v>163</v>
      </c>
    </row>
    <row r="103" spans="2:197" x14ac:dyDescent="0.25">
      <c r="GN103" s="112" t="s">
        <v>164</v>
      </c>
    </row>
    <row r="104" spans="2:197" x14ac:dyDescent="0.25">
      <c r="GN104" s="112" t="s">
        <v>165</v>
      </c>
    </row>
    <row r="105" spans="2:197" x14ac:dyDescent="0.25">
      <c r="GN105" s="112" t="s">
        <v>166</v>
      </c>
    </row>
    <row r="106" spans="2:197" x14ac:dyDescent="0.25">
      <c r="GN106" s="112" t="s">
        <v>167</v>
      </c>
    </row>
    <row r="107" spans="2:197" x14ac:dyDescent="0.25">
      <c r="GN107" s="112" t="s">
        <v>168</v>
      </c>
    </row>
    <row r="108" spans="2:197" x14ac:dyDescent="0.25">
      <c r="GN108" s="112" t="s">
        <v>169</v>
      </c>
    </row>
    <row r="109" spans="2:197" x14ac:dyDescent="0.25">
      <c r="GN109" s="112" t="s">
        <v>170</v>
      </c>
    </row>
    <row r="110" spans="2:197" x14ac:dyDescent="0.25">
      <c r="GN110" s="112" t="s">
        <v>171</v>
      </c>
    </row>
    <row r="111" spans="2:197" x14ac:dyDescent="0.25">
      <c r="GN111" s="112" t="s">
        <v>172</v>
      </c>
    </row>
    <row r="112" spans="2:197" x14ac:dyDescent="0.25">
      <c r="GN112" s="112" t="s">
        <v>173</v>
      </c>
    </row>
    <row r="113" spans="196:196" x14ac:dyDescent="0.25">
      <c r="GN113" s="112" t="s">
        <v>174</v>
      </c>
    </row>
    <row r="114" spans="196:196" x14ac:dyDescent="0.25">
      <c r="GN114" s="112" t="s">
        <v>175</v>
      </c>
    </row>
    <row r="115" spans="196:196" x14ac:dyDescent="0.25">
      <c r="GN115" s="112" t="s">
        <v>176</v>
      </c>
    </row>
    <row r="116" spans="196:196" x14ac:dyDescent="0.25">
      <c r="GN116" s="112" t="s">
        <v>177</v>
      </c>
    </row>
    <row r="117" spans="196:196" x14ac:dyDescent="0.25">
      <c r="GN117" s="112" t="s">
        <v>178</v>
      </c>
    </row>
    <row r="118" spans="196:196" x14ac:dyDescent="0.25">
      <c r="GN118" s="112" t="s">
        <v>179</v>
      </c>
    </row>
    <row r="119" spans="196:196" x14ac:dyDescent="0.25">
      <c r="GN119" s="112" t="s">
        <v>180</v>
      </c>
    </row>
    <row r="120" spans="196:196" x14ac:dyDescent="0.25">
      <c r="GN120" s="112" t="s">
        <v>181</v>
      </c>
    </row>
    <row r="121" spans="196:196" x14ac:dyDescent="0.25">
      <c r="GN121" s="112" t="s">
        <v>182</v>
      </c>
    </row>
    <row r="122" spans="196:196" x14ac:dyDescent="0.25">
      <c r="GN122" s="112" t="s">
        <v>183</v>
      </c>
    </row>
    <row r="123" spans="196:196" x14ac:dyDescent="0.25">
      <c r="GN123" s="112" t="s">
        <v>184</v>
      </c>
    </row>
    <row r="124" spans="196:196" x14ac:dyDescent="0.25">
      <c r="GN124" s="112" t="s">
        <v>185</v>
      </c>
    </row>
    <row r="125" spans="196:196" x14ac:dyDescent="0.25">
      <c r="GN125" s="112" t="s">
        <v>186</v>
      </c>
    </row>
    <row r="126" spans="196:196" x14ac:dyDescent="0.25">
      <c r="GN126" s="112" t="s">
        <v>187</v>
      </c>
    </row>
    <row r="127" spans="196:196" x14ac:dyDescent="0.25">
      <c r="GN127" s="112" t="s">
        <v>188</v>
      </c>
    </row>
    <row r="128" spans="196:196" x14ac:dyDescent="0.25">
      <c r="GN128" s="112" t="s">
        <v>189</v>
      </c>
    </row>
    <row r="129" spans="196:196" x14ac:dyDescent="0.25">
      <c r="GN129" s="112" t="s">
        <v>190</v>
      </c>
    </row>
    <row r="130" spans="196:196" x14ac:dyDescent="0.25">
      <c r="GN130" s="112" t="s">
        <v>191</v>
      </c>
    </row>
    <row r="131" spans="196:196" x14ac:dyDescent="0.25">
      <c r="GN131" s="112" t="s">
        <v>192</v>
      </c>
    </row>
    <row r="132" spans="196:196" x14ac:dyDescent="0.25">
      <c r="GN132" s="112" t="s">
        <v>193</v>
      </c>
    </row>
    <row r="133" spans="196:196" x14ac:dyDescent="0.25">
      <c r="GN133" s="112" t="s">
        <v>194</v>
      </c>
    </row>
    <row r="134" spans="196:196" x14ac:dyDescent="0.25">
      <c r="GN134" s="112" t="s">
        <v>195</v>
      </c>
    </row>
    <row r="135" spans="196:196" x14ac:dyDescent="0.25">
      <c r="GN135" s="112" t="s">
        <v>196</v>
      </c>
    </row>
    <row r="136" spans="196:196" x14ac:dyDescent="0.25">
      <c r="GN136" s="112" t="s">
        <v>197</v>
      </c>
    </row>
    <row r="137" spans="196:196" x14ac:dyDescent="0.25">
      <c r="GN137" s="112" t="s">
        <v>198</v>
      </c>
    </row>
    <row r="138" spans="196:196" x14ac:dyDescent="0.25">
      <c r="GN138" s="112" t="s">
        <v>199</v>
      </c>
    </row>
    <row r="139" spans="196:196" x14ac:dyDescent="0.25">
      <c r="GN139" s="112" t="s">
        <v>200</v>
      </c>
    </row>
    <row r="140" spans="196:196" x14ac:dyDescent="0.25">
      <c r="GN140" s="112" t="s">
        <v>201</v>
      </c>
    </row>
    <row r="141" spans="196:196" x14ac:dyDescent="0.25">
      <c r="GN141" s="112" t="s">
        <v>202</v>
      </c>
    </row>
    <row r="142" spans="196:196" x14ac:dyDescent="0.25">
      <c r="GN142" s="112" t="s">
        <v>203</v>
      </c>
    </row>
    <row r="143" spans="196:196" x14ac:dyDescent="0.25">
      <c r="GN143" s="112" t="s">
        <v>204</v>
      </c>
    </row>
    <row r="144" spans="196:196" x14ac:dyDescent="0.25">
      <c r="GN144" s="112" t="s">
        <v>205</v>
      </c>
    </row>
    <row r="145" spans="196:196" x14ac:dyDescent="0.25">
      <c r="GN145" s="112" t="s">
        <v>206</v>
      </c>
    </row>
    <row r="146" spans="196:196" x14ac:dyDescent="0.25">
      <c r="GN146" s="112" t="s">
        <v>207</v>
      </c>
    </row>
    <row r="147" spans="196:196" x14ac:dyDescent="0.25">
      <c r="GN147" s="112" t="s">
        <v>208</v>
      </c>
    </row>
    <row r="148" spans="196:196" x14ac:dyDescent="0.25">
      <c r="GN148" s="112" t="s">
        <v>209</v>
      </c>
    </row>
    <row r="149" spans="196:196" x14ac:dyDescent="0.25">
      <c r="GN149" s="112" t="s">
        <v>210</v>
      </c>
    </row>
    <row r="150" spans="196:196" x14ac:dyDescent="0.25">
      <c r="GN150" s="112" t="s">
        <v>211</v>
      </c>
    </row>
    <row r="151" spans="196:196" x14ac:dyDescent="0.25">
      <c r="GN151" s="112" t="s">
        <v>212</v>
      </c>
    </row>
    <row r="152" spans="196:196" x14ac:dyDescent="0.25">
      <c r="GN152" s="112" t="s">
        <v>213</v>
      </c>
    </row>
    <row r="153" spans="196:196" x14ac:dyDescent="0.25">
      <c r="GN153" s="112" t="s">
        <v>214</v>
      </c>
    </row>
    <row r="154" spans="196:196" x14ac:dyDescent="0.25">
      <c r="GN154" s="112" t="s">
        <v>215</v>
      </c>
    </row>
    <row r="155" spans="196:196" x14ac:dyDescent="0.25">
      <c r="GN155" s="112" t="s">
        <v>216</v>
      </c>
    </row>
    <row r="156" spans="196:196" x14ac:dyDescent="0.25">
      <c r="GN156" s="112" t="s">
        <v>217</v>
      </c>
    </row>
    <row r="157" spans="196:196" x14ac:dyDescent="0.25">
      <c r="GN157" s="112" t="s">
        <v>218</v>
      </c>
    </row>
    <row r="158" spans="196:196" x14ac:dyDescent="0.25">
      <c r="GN158" s="112" t="s">
        <v>219</v>
      </c>
    </row>
    <row r="159" spans="196:196" x14ac:dyDescent="0.25">
      <c r="GN159" s="112" t="s">
        <v>220</v>
      </c>
    </row>
    <row r="160" spans="196:196" x14ac:dyDescent="0.25">
      <c r="GN160" s="112" t="s">
        <v>221</v>
      </c>
    </row>
    <row r="161" spans="196:196" x14ac:dyDescent="0.25">
      <c r="GN161" s="112" t="s">
        <v>222</v>
      </c>
    </row>
    <row r="162" spans="196:196" x14ac:dyDescent="0.25">
      <c r="GN162" s="112" t="s">
        <v>223</v>
      </c>
    </row>
    <row r="163" spans="196:196" x14ac:dyDescent="0.25">
      <c r="GN163" s="112" t="s">
        <v>224</v>
      </c>
    </row>
    <row r="164" spans="196:196" x14ac:dyDescent="0.25">
      <c r="GN164" s="112" t="s">
        <v>225</v>
      </c>
    </row>
    <row r="165" spans="196:196" x14ac:dyDescent="0.25">
      <c r="GN165" s="112" t="s">
        <v>226</v>
      </c>
    </row>
    <row r="166" spans="196:196" x14ac:dyDescent="0.25">
      <c r="GN166" s="112" t="s">
        <v>227</v>
      </c>
    </row>
    <row r="167" spans="196:196" x14ac:dyDescent="0.25">
      <c r="GN167" s="112" t="s">
        <v>228</v>
      </c>
    </row>
    <row r="168" spans="196:196" x14ac:dyDescent="0.25">
      <c r="GN168" s="112" t="s">
        <v>229</v>
      </c>
    </row>
    <row r="169" spans="196:196" x14ac:dyDescent="0.25">
      <c r="GN169" s="112" t="s">
        <v>230</v>
      </c>
    </row>
    <row r="170" spans="196:196" x14ac:dyDescent="0.25">
      <c r="GN170" s="112" t="s">
        <v>231</v>
      </c>
    </row>
    <row r="171" spans="196:196" x14ac:dyDescent="0.25">
      <c r="GN171" s="112" t="s">
        <v>232</v>
      </c>
    </row>
    <row r="172" spans="196:196" x14ac:dyDescent="0.25">
      <c r="GN172" s="112" t="s">
        <v>233</v>
      </c>
    </row>
    <row r="173" spans="196:196" x14ac:dyDescent="0.25">
      <c r="GN173" s="112" t="s">
        <v>234</v>
      </c>
    </row>
    <row r="174" spans="196:196" x14ac:dyDescent="0.25">
      <c r="GN174" s="112" t="s">
        <v>235</v>
      </c>
    </row>
    <row r="175" spans="196:196" x14ac:dyDescent="0.25">
      <c r="GN175" s="112" t="s">
        <v>236</v>
      </c>
    </row>
    <row r="176" spans="196:196" x14ac:dyDescent="0.25">
      <c r="GN176" s="112" t="s">
        <v>237</v>
      </c>
    </row>
    <row r="177" spans="196:196" x14ac:dyDescent="0.25">
      <c r="GN177" s="112" t="s">
        <v>238</v>
      </c>
    </row>
    <row r="178" spans="196:196" x14ac:dyDescent="0.25">
      <c r="GN178" s="112" t="s">
        <v>239</v>
      </c>
    </row>
    <row r="179" spans="196:196" x14ac:dyDescent="0.25">
      <c r="GN179" s="112" t="s">
        <v>240</v>
      </c>
    </row>
    <row r="180" spans="196:196" x14ac:dyDescent="0.25">
      <c r="GN180" s="112" t="s">
        <v>241</v>
      </c>
    </row>
    <row r="181" spans="196:196" x14ac:dyDescent="0.25">
      <c r="GN181" s="112" t="s">
        <v>242</v>
      </c>
    </row>
    <row r="182" spans="196:196" x14ac:dyDescent="0.25">
      <c r="GN182" s="112" t="s">
        <v>243</v>
      </c>
    </row>
    <row r="183" spans="196:196" x14ac:dyDescent="0.25">
      <c r="GN183" s="112" t="s">
        <v>244</v>
      </c>
    </row>
    <row r="184" spans="196:196" x14ac:dyDescent="0.25">
      <c r="GN184" s="112" t="s">
        <v>245</v>
      </c>
    </row>
    <row r="185" spans="196:196" x14ac:dyDescent="0.25">
      <c r="GN185" s="112" t="s">
        <v>246</v>
      </c>
    </row>
    <row r="186" spans="196:196" x14ac:dyDescent="0.25">
      <c r="GN186" s="112" t="s">
        <v>247</v>
      </c>
    </row>
    <row r="187" spans="196:196" x14ac:dyDescent="0.25">
      <c r="GN187" s="112" t="s">
        <v>248</v>
      </c>
    </row>
    <row r="188" spans="196:196" x14ac:dyDescent="0.25">
      <c r="GN188" s="112" t="s">
        <v>249</v>
      </c>
    </row>
    <row r="189" spans="196:196" x14ac:dyDescent="0.25">
      <c r="GN189" s="112" t="s">
        <v>250</v>
      </c>
    </row>
    <row r="190" spans="196:196" x14ac:dyDescent="0.25">
      <c r="GN190" s="112" t="s">
        <v>251</v>
      </c>
    </row>
    <row r="191" spans="196:196" x14ac:dyDescent="0.25">
      <c r="GN191" s="112" t="s">
        <v>252</v>
      </c>
    </row>
    <row r="192" spans="196:196" x14ac:dyDescent="0.25">
      <c r="GN192" s="112" t="s">
        <v>253</v>
      </c>
    </row>
    <row r="193" spans="196:196" x14ac:dyDescent="0.25">
      <c r="GN193" s="112" t="s">
        <v>254</v>
      </c>
    </row>
    <row r="194" spans="196:196" x14ac:dyDescent="0.25">
      <c r="GN194" s="112" t="s">
        <v>255</v>
      </c>
    </row>
    <row r="195" spans="196:196" x14ac:dyDescent="0.25">
      <c r="GN195" s="112" t="s">
        <v>256</v>
      </c>
    </row>
    <row r="196" spans="196:196" x14ac:dyDescent="0.25">
      <c r="GN196" s="112" t="s">
        <v>257</v>
      </c>
    </row>
    <row r="197" spans="196:196" x14ac:dyDescent="0.25">
      <c r="GN197" s="112" t="s">
        <v>258</v>
      </c>
    </row>
    <row r="198" spans="196:196" x14ac:dyDescent="0.25">
      <c r="GN198" s="112" t="s">
        <v>259</v>
      </c>
    </row>
    <row r="199" spans="196:196" x14ac:dyDescent="0.25">
      <c r="GN199" s="112" t="s">
        <v>260</v>
      </c>
    </row>
    <row r="200" spans="196:196" x14ac:dyDescent="0.25">
      <c r="GN200" s="112" t="s">
        <v>261</v>
      </c>
    </row>
    <row r="201" spans="196:196" x14ac:dyDescent="0.25">
      <c r="GN201" s="112" t="s">
        <v>262</v>
      </c>
    </row>
    <row r="202" spans="196:196" x14ac:dyDescent="0.25">
      <c r="GN202" s="112" t="s">
        <v>263</v>
      </c>
    </row>
    <row r="203" spans="196:196" x14ac:dyDescent="0.25">
      <c r="GN203" s="112" t="s">
        <v>264</v>
      </c>
    </row>
    <row r="204" spans="196:196" x14ac:dyDescent="0.25">
      <c r="GN204" s="112" t="s">
        <v>265</v>
      </c>
    </row>
    <row r="205" spans="196:196" x14ac:dyDescent="0.25">
      <c r="GN205" s="112" t="s">
        <v>266</v>
      </c>
    </row>
    <row r="206" spans="196:196" x14ac:dyDescent="0.25">
      <c r="GN206" s="112" t="s">
        <v>267</v>
      </c>
    </row>
    <row r="207" spans="196:196" x14ac:dyDescent="0.25">
      <c r="GN207" s="112" t="s">
        <v>268</v>
      </c>
    </row>
    <row r="208" spans="196:196" x14ac:dyDescent="0.25">
      <c r="GN208" s="112" t="s">
        <v>269</v>
      </c>
    </row>
    <row r="209" spans="196:196" x14ac:dyDescent="0.25">
      <c r="GN209" s="112" t="s">
        <v>270</v>
      </c>
    </row>
    <row r="210" spans="196:196" x14ac:dyDescent="0.25">
      <c r="GN210" s="112" t="s">
        <v>271</v>
      </c>
    </row>
    <row r="211" spans="196:196" x14ac:dyDescent="0.25">
      <c r="GN211" s="112" t="s">
        <v>272</v>
      </c>
    </row>
    <row r="212" spans="196:196" x14ac:dyDescent="0.25">
      <c r="GN212" s="112" t="s">
        <v>273</v>
      </c>
    </row>
    <row r="213" spans="196:196" x14ac:dyDescent="0.25">
      <c r="GN213" s="112" t="s">
        <v>274</v>
      </c>
    </row>
    <row r="214" spans="196:196" x14ac:dyDescent="0.25">
      <c r="GN214" s="112" t="s">
        <v>275</v>
      </c>
    </row>
    <row r="215" spans="196:196" x14ac:dyDescent="0.25">
      <c r="GN215" s="112" t="s">
        <v>276</v>
      </c>
    </row>
    <row r="216" spans="196:196" x14ac:dyDescent="0.25">
      <c r="GN216" s="112" t="s">
        <v>277</v>
      </c>
    </row>
    <row r="217" spans="196:196" x14ac:dyDescent="0.25">
      <c r="GN217" s="112" t="s">
        <v>278</v>
      </c>
    </row>
    <row r="218" spans="196:196" x14ac:dyDescent="0.25">
      <c r="GN218" s="112" t="s">
        <v>279</v>
      </c>
    </row>
    <row r="219" spans="196:196" x14ac:dyDescent="0.25">
      <c r="GN219" s="112" t="s">
        <v>280</v>
      </c>
    </row>
    <row r="220" spans="196:196" x14ac:dyDescent="0.25">
      <c r="GN220" s="112" t="s">
        <v>281</v>
      </c>
    </row>
    <row r="221" spans="196:196" x14ac:dyDescent="0.25">
      <c r="GN221" s="112" t="s">
        <v>282</v>
      </c>
    </row>
    <row r="222" spans="196:196" x14ac:dyDescent="0.25">
      <c r="GN222" s="112" t="s">
        <v>283</v>
      </c>
    </row>
    <row r="223" spans="196:196" x14ac:dyDescent="0.25">
      <c r="GN223" s="112" t="s">
        <v>284</v>
      </c>
    </row>
    <row r="224" spans="196:196" x14ac:dyDescent="0.25">
      <c r="GN224" s="112" t="s">
        <v>285</v>
      </c>
    </row>
    <row r="225" spans="196:196" x14ac:dyDescent="0.25">
      <c r="GN225" s="112" t="s">
        <v>286</v>
      </c>
    </row>
    <row r="226" spans="196:196" x14ac:dyDescent="0.25">
      <c r="GN226" s="112" t="s">
        <v>287</v>
      </c>
    </row>
    <row r="227" spans="196:196" x14ac:dyDescent="0.25">
      <c r="GN227" s="112" t="s">
        <v>288</v>
      </c>
    </row>
    <row r="228" spans="196:196" x14ac:dyDescent="0.25">
      <c r="GN228" s="112" t="s">
        <v>289</v>
      </c>
    </row>
    <row r="229" spans="196:196" x14ac:dyDescent="0.25">
      <c r="GN229" s="112" t="s">
        <v>290</v>
      </c>
    </row>
    <row r="230" spans="196:196" x14ac:dyDescent="0.25">
      <c r="GN230" s="112" t="s">
        <v>291</v>
      </c>
    </row>
    <row r="231" spans="196:196" x14ac:dyDescent="0.25">
      <c r="GN231" s="112" t="s">
        <v>292</v>
      </c>
    </row>
    <row r="232" spans="196:196" x14ac:dyDescent="0.25">
      <c r="GN232" s="112" t="s">
        <v>293</v>
      </c>
    </row>
    <row r="233" spans="196:196" x14ac:dyDescent="0.25">
      <c r="GN233" s="112" t="s">
        <v>294</v>
      </c>
    </row>
    <row r="234" spans="196:196" x14ac:dyDescent="0.25">
      <c r="GN234" s="112" t="s">
        <v>295</v>
      </c>
    </row>
    <row r="235" spans="196:196" x14ac:dyDescent="0.25">
      <c r="GN235" s="112" t="s">
        <v>296</v>
      </c>
    </row>
    <row r="236" spans="196:196" x14ac:dyDescent="0.25">
      <c r="GN236" s="112" t="s">
        <v>297</v>
      </c>
    </row>
    <row r="237" spans="196:196" x14ac:dyDescent="0.25">
      <c r="GN237" s="112" t="s">
        <v>298</v>
      </c>
    </row>
    <row r="238" spans="196:196" x14ac:dyDescent="0.25">
      <c r="GN238" s="112" t="s">
        <v>299</v>
      </c>
    </row>
    <row r="239" spans="196:196" x14ac:dyDescent="0.25">
      <c r="GN239" s="112" t="s">
        <v>300</v>
      </c>
    </row>
    <row r="240" spans="196:196" x14ac:dyDescent="0.25">
      <c r="GN240" s="112" t="s">
        <v>301</v>
      </c>
    </row>
    <row r="241" spans="196:196" x14ac:dyDescent="0.25">
      <c r="GN241" s="112" t="s">
        <v>302</v>
      </c>
    </row>
    <row r="242" spans="196:196" x14ac:dyDescent="0.25">
      <c r="GN242" s="112" t="s">
        <v>303</v>
      </c>
    </row>
    <row r="243" spans="196:196" x14ac:dyDescent="0.25">
      <c r="GN243" s="112" t="s">
        <v>304</v>
      </c>
    </row>
    <row r="244" spans="196:196" x14ac:dyDescent="0.25">
      <c r="GN244" s="112" t="s">
        <v>305</v>
      </c>
    </row>
    <row r="245" spans="196:196" x14ac:dyDescent="0.25">
      <c r="GN245" s="112" t="s">
        <v>306</v>
      </c>
    </row>
    <row r="246" spans="196:196" x14ac:dyDescent="0.25">
      <c r="GN246" s="112" t="s">
        <v>307</v>
      </c>
    </row>
    <row r="247" spans="196:196" x14ac:dyDescent="0.25">
      <c r="GN247" s="112" t="s">
        <v>308</v>
      </c>
    </row>
    <row r="248" spans="196:196" x14ac:dyDescent="0.25">
      <c r="GN248" s="112" t="s">
        <v>309</v>
      </c>
    </row>
    <row r="249" spans="196:196" x14ac:dyDescent="0.25">
      <c r="GN249" s="112" t="s">
        <v>310</v>
      </c>
    </row>
    <row r="250" spans="196:196" x14ac:dyDescent="0.25">
      <c r="GN250" s="112" t="s">
        <v>311</v>
      </c>
    </row>
    <row r="251" spans="196:196" x14ac:dyDescent="0.25">
      <c r="GN251" s="112" t="s">
        <v>312</v>
      </c>
    </row>
    <row r="252" spans="196:196" x14ac:dyDescent="0.25">
      <c r="GN252" s="112" t="s">
        <v>313</v>
      </c>
    </row>
    <row r="253" spans="196:196" x14ac:dyDescent="0.25">
      <c r="GN253" s="112" t="s">
        <v>314</v>
      </c>
    </row>
    <row r="254" spans="196:196" x14ac:dyDescent="0.25">
      <c r="GN254" s="112" t="s">
        <v>315</v>
      </c>
    </row>
    <row r="255" spans="196:196" x14ac:dyDescent="0.25">
      <c r="GN255" s="112" t="s">
        <v>316</v>
      </c>
    </row>
    <row r="256" spans="196:196" x14ac:dyDescent="0.25">
      <c r="GN256" s="112" t="s">
        <v>317</v>
      </c>
    </row>
    <row r="257" spans="196:196" x14ac:dyDescent="0.25">
      <c r="GN257" s="112" t="s">
        <v>318</v>
      </c>
    </row>
    <row r="258" spans="196:196" x14ac:dyDescent="0.25">
      <c r="GN258" s="112" t="s">
        <v>319</v>
      </c>
    </row>
    <row r="259" spans="196:196" x14ac:dyDescent="0.25">
      <c r="GN259" s="112" t="s">
        <v>320</v>
      </c>
    </row>
    <row r="260" spans="196:196" x14ac:dyDescent="0.25">
      <c r="GN260" s="112" t="s">
        <v>321</v>
      </c>
    </row>
    <row r="261" spans="196:196" x14ac:dyDescent="0.25">
      <c r="GN261" s="112" t="s">
        <v>322</v>
      </c>
    </row>
    <row r="262" spans="196:196" x14ac:dyDescent="0.25">
      <c r="GN262" s="112" t="s">
        <v>323</v>
      </c>
    </row>
    <row r="263" spans="196:196" x14ac:dyDescent="0.25">
      <c r="GN263" s="112" t="s">
        <v>324</v>
      </c>
    </row>
    <row r="264" spans="196:196" x14ac:dyDescent="0.25">
      <c r="GN264" s="112" t="s">
        <v>325</v>
      </c>
    </row>
    <row r="265" spans="196:196" x14ac:dyDescent="0.25">
      <c r="GN265" s="112" t="s">
        <v>326</v>
      </c>
    </row>
    <row r="266" spans="196:196" x14ac:dyDescent="0.25">
      <c r="GN266" s="112" t="s">
        <v>327</v>
      </c>
    </row>
    <row r="267" spans="196:196" x14ac:dyDescent="0.25">
      <c r="GN267" s="112" t="s">
        <v>328</v>
      </c>
    </row>
    <row r="268" spans="196:196" x14ac:dyDescent="0.25">
      <c r="GN268" s="112" t="s">
        <v>329</v>
      </c>
    </row>
    <row r="269" spans="196:196" x14ac:dyDescent="0.25">
      <c r="GN269" s="112" t="s">
        <v>330</v>
      </c>
    </row>
    <row r="270" spans="196:196" x14ac:dyDescent="0.25">
      <c r="GN270" s="112" t="s">
        <v>331</v>
      </c>
    </row>
    <row r="271" spans="196:196" x14ac:dyDescent="0.25">
      <c r="GN271" s="112" t="s">
        <v>332</v>
      </c>
    </row>
    <row r="272" spans="196:196" x14ac:dyDescent="0.25">
      <c r="GN272" s="112" t="s">
        <v>333</v>
      </c>
    </row>
    <row r="273" spans="196:196" x14ac:dyDescent="0.25">
      <c r="GN273" s="112" t="s">
        <v>334</v>
      </c>
    </row>
    <row r="274" spans="196:196" x14ac:dyDescent="0.25">
      <c r="GN274" s="112" t="s">
        <v>335</v>
      </c>
    </row>
    <row r="275" spans="196:196" x14ac:dyDescent="0.25">
      <c r="GN275" s="112" t="s">
        <v>336</v>
      </c>
    </row>
    <row r="276" spans="196:196" x14ac:dyDescent="0.25">
      <c r="GN276" s="112" t="s">
        <v>337</v>
      </c>
    </row>
    <row r="277" spans="196:196" x14ac:dyDescent="0.25">
      <c r="GN277" s="112" t="s">
        <v>338</v>
      </c>
    </row>
    <row r="278" spans="196:196" x14ac:dyDescent="0.25">
      <c r="GN278" s="112" t="s">
        <v>339</v>
      </c>
    </row>
    <row r="279" spans="196:196" x14ac:dyDescent="0.25">
      <c r="GN279" s="112" t="s">
        <v>340</v>
      </c>
    </row>
    <row r="280" spans="196:196" x14ac:dyDescent="0.25">
      <c r="GN280" s="112" t="s">
        <v>341</v>
      </c>
    </row>
    <row r="281" spans="196:196" x14ac:dyDescent="0.25">
      <c r="GN281" s="112" t="s">
        <v>342</v>
      </c>
    </row>
    <row r="282" spans="196:196" x14ac:dyDescent="0.25">
      <c r="GN282" s="112" t="s">
        <v>343</v>
      </c>
    </row>
    <row r="283" spans="196:196" x14ac:dyDescent="0.25">
      <c r="GN283" s="112" t="s">
        <v>344</v>
      </c>
    </row>
    <row r="284" spans="196:196" x14ac:dyDescent="0.25">
      <c r="GN284" s="112" t="s">
        <v>345</v>
      </c>
    </row>
    <row r="285" spans="196:196" x14ac:dyDescent="0.25">
      <c r="GN285" s="112" t="s">
        <v>346</v>
      </c>
    </row>
    <row r="286" spans="196:196" x14ac:dyDescent="0.25">
      <c r="GN286" s="112" t="s">
        <v>347</v>
      </c>
    </row>
    <row r="287" spans="196:196" x14ac:dyDescent="0.25">
      <c r="GN287" s="112" t="s">
        <v>348</v>
      </c>
    </row>
    <row r="288" spans="196:196" x14ac:dyDescent="0.25">
      <c r="GN288" s="112" t="s">
        <v>349</v>
      </c>
    </row>
    <row r="289" spans="196:196" x14ac:dyDescent="0.25">
      <c r="GN289" s="112" t="s">
        <v>350</v>
      </c>
    </row>
    <row r="290" spans="196:196" x14ac:dyDescent="0.25">
      <c r="GN290" s="112" t="s">
        <v>351</v>
      </c>
    </row>
    <row r="291" spans="196:196" x14ac:dyDescent="0.25">
      <c r="GN291" s="112" t="s">
        <v>352</v>
      </c>
    </row>
    <row r="292" spans="196:196" x14ac:dyDescent="0.25">
      <c r="GN292" s="112" t="s">
        <v>353</v>
      </c>
    </row>
    <row r="293" spans="196:196" x14ac:dyDescent="0.25">
      <c r="GN293" s="112" t="s">
        <v>354</v>
      </c>
    </row>
    <row r="294" spans="196:196" x14ac:dyDescent="0.25">
      <c r="GN294" s="112" t="s">
        <v>355</v>
      </c>
    </row>
    <row r="295" spans="196:196" x14ac:dyDescent="0.25">
      <c r="GN295" s="112" t="s">
        <v>356</v>
      </c>
    </row>
    <row r="296" spans="196:196" x14ac:dyDescent="0.25">
      <c r="GN296" s="112" t="s">
        <v>357</v>
      </c>
    </row>
    <row r="297" spans="196:196" x14ac:dyDescent="0.25">
      <c r="GN297" s="112" t="s">
        <v>358</v>
      </c>
    </row>
    <row r="298" spans="196:196" x14ac:dyDescent="0.25">
      <c r="GN298" s="112" t="s">
        <v>359</v>
      </c>
    </row>
    <row r="299" spans="196:196" x14ac:dyDescent="0.25">
      <c r="GN299" s="112" t="s">
        <v>360</v>
      </c>
    </row>
    <row r="300" spans="196:196" x14ac:dyDescent="0.25">
      <c r="GN300" s="112" t="s">
        <v>361</v>
      </c>
    </row>
    <row r="301" spans="196:196" x14ac:dyDescent="0.25">
      <c r="GN301" s="112" t="s">
        <v>362</v>
      </c>
    </row>
    <row r="302" spans="196:196" x14ac:dyDescent="0.25">
      <c r="GN302" s="112" t="s">
        <v>363</v>
      </c>
    </row>
    <row r="303" spans="196:196" x14ac:dyDescent="0.25">
      <c r="GN303" s="112" t="s">
        <v>364</v>
      </c>
    </row>
    <row r="304" spans="196:196" x14ac:dyDescent="0.25">
      <c r="GN304" s="112" t="s">
        <v>365</v>
      </c>
    </row>
    <row r="305" spans="196:196" x14ac:dyDescent="0.25">
      <c r="GN305" s="112" t="s">
        <v>366</v>
      </c>
    </row>
    <row r="306" spans="196:196" x14ac:dyDescent="0.25">
      <c r="GN306" s="112" t="s">
        <v>367</v>
      </c>
    </row>
    <row r="307" spans="196:196" x14ac:dyDescent="0.25">
      <c r="GN307" s="112" t="s">
        <v>368</v>
      </c>
    </row>
    <row r="308" spans="196:196" x14ac:dyDescent="0.25">
      <c r="GN308" s="112" t="s">
        <v>369</v>
      </c>
    </row>
    <row r="309" spans="196:196" x14ac:dyDescent="0.25">
      <c r="GN309" s="112" t="s">
        <v>370</v>
      </c>
    </row>
    <row r="310" spans="196:196" x14ac:dyDescent="0.25">
      <c r="GN310" s="112" t="s">
        <v>371</v>
      </c>
    </row>
    <row r="311" spans="196:196" x14ac:dyDescent="0.25">
      <c r="GN311" s="112" t="s">
        <v>372</v>
      </c>
    </row>
    <row r="312" spans="196:196" x14ac:dyDescent="0.25">
      <c r="GN312" s="112" t="s">
        <v>373</v>
      </c>
    </row>
    <row r="313" spans="196:196" x14ac:dyDescent="0.25">
      <c r="GN313" s="112" t="s">
        <v>374</v>
      </c>
    </row>
    <row r="314" spans="196:196" x14ac:dyDescent="0.25">
      <c r="GN314" s="112" t="s">
        <v>375</v>
      </c>
    </row>
    <row r="315" spans="196:196" x14ac:dyDescent="0.25">
      <c r="GN315" s="112" t="s">
        <v>376</v>
      </c>
    </row>
    <row r="316" spans="196:196" x14ac:dyDescent="0.25">
      <c r="GN316" s="112" t="s">
        <v>377</v>
      </c>
    </row>
    <row r="317" spans="196:196" x14ac:dyDescent="0.25">
      <c r="GN317" s="112" t="s">
        <v>378</v>
      </c>
    </row>
    <row r="318" spans="196:196" x14ac:dyDescent="0.25">
      <c r="GN318" s="112" t="s">
        <v>379</v>
      </c>
    </row>
    <row r="319" spans="196:196" x14ac:dyDescent="0.25">
      <c r="GN319" s="112" t="s">
        <v>380</v>
      </c>
    </row>
    <row r="320" spans="196:196" x14ac:dyDescent="0.25">
      <c r="GN320" s="112" t="s">
        <v>381</v>
      </c>
    </row>
    <row r="321" spans="196:196" x14ac:dyDescent="0.25">
      <c r="GN321" s="112" t="s">
        <v>382</v>
      </c>
    </row>
    <row r="322" spans="196:196" x14ac:dyDescent="0.25">
      <c r="GN322" s="112" t="s">
        <v>383</v>
      </c>
    </row>
    <row r="323" spans="196:196" x14ac:dyDescent="0.25">
      <c r="GN323" s="112" t="s">
        <v>384</v>
      </c>
    </row>
    <row r="324" spans="196:196" x14ac:dyDescent="0.25">
      <c r="GN324" s="112" t="s">
        <v>385</v>
      </c>
    </row>
    <row r="325" spans="196:196" x14ac:dyDescent="0.25">
      <c r="GN325" s="112" t="s">
        <v>386</v>
      </c>
    </row>
    <row r="326" spans="196:196" x14ac:dyDescent="0.25">
      <c r="GN326" s="112" t="s">
        <v>387</v>
      </c>
    </row>
    <row r="327" spans="196:196" x14ac:dyDescent="0.25">
      <c r="GN327" s="112" t="s">
        <v>388</v>
      </c>
    </row>
    <row r="328" spans="196:196" x14ac:dyDescent="0.25">
      <c r="GN328" s="112" t="s">
        <v>389</v>
      </c>
    </row>
    <row r="329" spans="196:196" x14ac:dyDescent="0.25">
      <c r="GN329" s="112" t="s">
        <v>390</v>
      </c>
    </row>
    <row r="330" spans="196:196" x14ac:dyDescent="0.25">
      <c r="GN330" s="112" t="s">
        <v>391</v>
      </c>
    </row>
    <row r="331" spans="196:196" x14ac:dyDescent="0.25">
      <c r="GN331" s="112" t="s">
        <v>392</v>
      </c>
    </row>
    <row r="332" spans="196:196" x14ac:dyDescent="0.25">
      <c r="GN332" s="112" t="s">
        <v>393</v>
      </c>
    </row>
    <row r="333" spans="196:196" x14ac:dyDescent="0.25">
      <c r="GN333" s="112" t="s">
        <v>394</v>
      </c>
    </row>
    <row r="334" spans="196:196" x14ac:dyDescent="0.25">
      <c r="GN334" s="112" t="s">
        <v>395</v>
      </c>
    </row>
    <row r="335" spans="196:196" x14ac:dyDescent="0.25">
      <c r="GN335" s="112" t="s">
        <v>396</v>
      </c>
    </row>
    <row r="336" spans="196:196" x14ac:dyDescent="0.25">
      <c r="GN336" s="112" t="s">
        <v>397</v>
      </c>
    </row>
    <row r="337" spans="196:196" x14ac:dyDescent="0.25">
      <c r="GN337" s="112" t="s">
        <v>398</v>
      </c>
    </row>
    <row r="338" spans="196:196" x14ac:dyDescent="0.25">
      <c r="GN338" s="112" t="s">
        <v>399</v>
      </c>
    </row>
    <row r="339" spans="196:196" x14ac:dyDescent="0.25">
      <c r="GN339" s="112" t="s">
        <v>400</v>
      </c>
    </row>
    <row r="340" spans="196:196" x14ac:dyDescent="0.25">
      <c r="GN340" s="112" t="s">
        <v>401</v>
      </c>
    </row>
    <row r="341" spans="196:196" x14ac:dyDescent="0.25">
      <c r="GN341" s="112" t="s">
        <v>402</v>
      </c>
    </row>
    <row r="342" spans="196:196" x14ac:dyDescent="0.25">
      <c r="GN342" s="112" t="s">
        <v>403</v>
      </c>
    </row>
    <row r="343" spans="196:196" x14ac:dyDescent="0.25">
      <c r="GN343" s="112" t="s">
        <v>404</v>
      </c>
    </row>
    <row r="344" spans="196:196" x14ac:dyDescent="0.25">
      <c r="GN344" s="112" t="s">
        <v>405</v>
      </c>
    </row>
    <row r="345" spans="196:196" x14ac:dyDescent="0.25">
      <c r="GN345" s="112" t="s">
        <v>406</v>
      </c>
    </row>
    <row r="346" spans="196:196" x14ac:dyDescent="0.25">
      <c r="GN346" s="112" t="s">
        <v>407</v>
      </c>
    </row>
    <row r="347" spans="196:196" x14ac:dyDescent="0.25">
      <c r="GN347" s="112" t="s">
        <v>408</v>
      </c>
    </row>
    <row r="348" spans="196:196" x14ac:dyDescent="0.25">
      <c r="GN348" s="112" t="s">
        <v>409</v>
      </c>
    </row>
    <row r="349" spans="196:196" x14ac:dyDescent="0.25">
      <c r="GN349" s="112" t="s">
        <v>410</v>
      </c>
    </row>
    <row r="350" spans="196:196" x14ac:dyDescent="0.25">
      <c r="GN350" s="112" t="s">
        <v>411</v>
      </c>
    </row>
    <row r="351" spans="196:196" x14ac:dyDescent="0.25">
      <c r="GN351" s="112" t="s">
        <v>412</v>
      </c>
    </row>
    <row r="352" spans="196:196" x14ac:dyDescent="0.25">
      <c r="GN352" s="112" t="s">
        <v>413</v>
      </c>
    </row>
    <row r="353" spans="196:196" x14ac:dyDescent="0.25">
      <c r="GN353" s="112" t="s">
        <v>414</v>
      </c>
    </row>
    <row r="354" spans="196:196" x14ac:dyDescent="0.25">
      <c r="GN354" s="112" t="s">
        <v>415</v>
      </c>
    </row>
    <row r="355" spans="196:196" x14ac:dyDescent="0.25">
      <c r="GN355" s="112" t="s">
        <v>416</v>
      </c>
    </row>
    <row r="356" spans="196:196" x14ac:dyDescent="0.25">
      <c r="GN356" s="112" t="s">
        <v>417</v>
      </c>
    </row>
    <row r="357" spans="196:196" x14ac:dyDescent="0.25">
      <c r="GN357" s="112" t="s">
        <v>418</v>
      </c>
    </row>
    <row r="358" spans="196:196" x14ac:dyDescent="0.25">
      <c r="GN358" s="112" t="s">
        <v>419</v>
      </c>
    </row>
    <row r="359" spans="196:196" x14ac:dyDescent="0.25">
      <c r="GN359" s="112" t="s">
        <v>420</v>
      </c>
    </row>
    <row r="360" spans="196:196" x14ac:dyDescent="0.25">
      <c r="GN360" s="112" t="s">
        <v>421</v>
      </c>
    </row>
    <row r="361" spans="196:196" x14ac:dyDescent="0.25">
      <c r="GN361" s="112" t="s">
        <v>422</v>
      </c>
    </row>
    <row r="362" spans="196:196" x14ac:dyDescent="0.25">
      <c r="GN362" s="112" t="s">
        <v>423</v>
      </c>
    </row>
    <row r="363" spans="196:196" x14ac:dyDescent="0.25">
      <c r="GN363" s="112" t="s">
        <v>424</v>
      </c>
    </row>
    <row r="364" spans="196:196" x14ac:dyDescent="0.25">
      <c r="GN364" s="112" t="s">
        <v>425</v>
      </c>
    </row>
    <row r="365" spans="196:196" x14ac:dyDescent="0.25">
      <c r="GN365" s="112" t="s">
        <v>426</v>
      </c>
    </row>
    <row r="366" spans="196:196" x14ac:dyDescent="0.25">
      <c r="GN366" s="112" t="s">
        <v>427</v>
      </c>
    </row>
    <row r="367" spans="196:196" x14ac:dyDescent="0.25">
      <c r="GN367" s="112" t="s">
        <v>428</v>
      </c>
    </row>
    <row r="368" spans="196:196" x14ac:dyDescent="0.25">
      <c r="GN368" s="112" t="s">
        <v>429</v>
      </c>
    </row>
    <row r="369" spans="196:196" x14ac:dyDescent="0.25">
      <c r="GN369" s="112" t="s">
        <v>430</v>
      </c>
    </row>
    <row r="370" spans="196:196" x14ac:dyDescent="0.25">
      <c r="GN370" s="112" t="s">
        <v>431</v>
      </c>
    </row>
    <row r="371" spans="196:196" x14ac:dyDescent="0.25">
      <c r="GN371" s="112" t="s">
        <v>432</v>
      </c>
    </row>
    <row r="372" spans="196:196" x14ac:dyDescent="0.25">
      <c r="GN372" s="112" t="s">
        <v>433</v>
      </c>
    </row>
    <row r="373" spans="196:196" x14ac:dyDescent="0.25">
      <c r="GN373" s="112" t="s">
        <v>434</v>
      </c>
    </row>
    <row r="374" spans="196:196" x14ac:dyDescent="0.25">
      <c r="GN374" s="112" t="s">
        <v>435</v>
      </c>
    </row>
    <row r="375" spans="196:196" x14ac:dyDescent="0.25">
      <c r="GN375" s="112" t="s">
        <v>436</v>
      </c>
    </row>
    <row r="376" spans="196:196" x14ac:dyDescent="0.25">
      <c r="GN376" s="112" t="s">
        <v>437</v>
      </c>
    </row>
    <row r="377" spans="196:196" x14ac:dyDescent="0.25">
      <c r="GN377" s="112" t="s">
        <v>438</v>
      </c>
    </row>
    <row r="378" spans="196:196" x14ac:dyDescent="0.25">
      <c r="GN378" s="112" t="s">
        <v>439</v>
      </c>
    </row>
    <row r="379" spans="196:196" x14ac:dyDescent="0.25">
      <c r="GN379" s="112" t="s">
        <v>440</v>
      </c>
    </row>
    <row r="380" spans="196:196" x14ac:dyDescent="0.25">
      <c r="GN380" s="112" t="s">
        <v>441</v>
      </c>
    </row>
    <row r="381" spans="196:196" x14ac:dyDescent="0.25">
      <c r="GN381" s="112" t="s">
        <v>442</v>
      </c>
    </row>
    <row r="382" spans="196:196" x14ac:dyDescent="0.25">
      <c r="GN382" s="112" t="s">
        <v>443</v>
      </c>
    </row>
    <row r="383" spans="196:196" x14ac:dyDescent="0.25">
      <c r="GN383" s="112" t="s">
        <v>444</v>
      </c>
    </row>
    <row r="384" spans="196:196" x14ac:dyDescent="0.25">
      <c r="GN384" s="112" t="s">
        <v>445</v>
      </c>
    </row>
    <row r="385" spans="196:196" x14ac:dyDescent="0.25">
      <c r="GN385" s="112" t="s">
        <v>446</v>
      </c>
    </row>
    <row r="386" spans="196:196" x14ac:dyDescent="0.25">
      <c r="GN386" s="112" t="s">
        <v>447</v>
      </c>
    </row>
    <row r="387" spans="196:196" x14ac:dyDescent="0.25">
      <c r="GN387" s="112" t="s">
        <v>448</v>
      </c>
    </row>
    <row r="388" spans="196:196" x14ac:dyDescent="0.25">
      <c r="GN388" s="112" t="s">
        <v>449</v>
      </c>
    </row>
    <row r="389" spans="196:196" x14ac:dyDescent="0.25">
      <c r="GN389" s="112" t="s">
        <v>450</v>
      </c>
    </row>
    <row r="390" spans="196:196" x14ac:dyDescent="0.25">
      <c r="GN390" s="112" t="s">
        <v>451</v>
      </c>
    </row>
    <row r="391" spans="196:196" x14ac:dyDescent="0.25">
      <c r="GN391" s="112" t="s">
        <v>452</v>
      </c>
    </row>
    <row r="392" spans="196:196" x14ac:dyDescent="0.25">
      <c r="GN392" s="112" t="s">
        <v>453</v>
      </c>
    </row>
    <row r="393" spans="196:196" x14ac:dyDescent="0.25">
      <c r="GN393" s="112" t="s">
        <v>454</v>
      </c>
    </row>
    <row r="394" spans="196:196" x14ac:dyDescent="0.25">
      <c r="GN394" s="112" t="s">
        <v>455</v>
      </c>
    </row>
    <row r="395" spans="196:196" x14ac:dyDescent="0.25">
      <c r="GN395" s="112" t="s">
        <v>456</v>
      </c>
    </row>
    <row r="396" spans="196:196" x14ac:dyDescent="0.25">
      <c r="GN396" s="112" t="s">
        <v>457</v>
      </c>
    </row>
    <row r="397" spans="196:196" x14ac:dyDescent="0.25">
      <c r="GN397" s="112" t="s">
        <v>458</v>
      </c>
    </row>
    <row r="398" spans="196:196" x14ac:dyDescent="0.25">
      <c r="GN398" s="112" t="s">
        <v>459</v>
      </c>
    </row>
    <row r="399" spans="196:196" x14ac:dyDescent="0.25">
      <c r="GN399" s="112" t="s">
        <v>460</v>
      </c>
    </row>
    <row r="400" spans="196:196" x14ac:dyDescent="0.25">
      <c r="GN400" s="112" t="s">
        <v>461</v>
      </c>
    </row>
    <row r="401" spans="196:196" x14ac:dyDescent="0.25">
      <c r="GN401" s="112" t="s">
        <v>462</v>
      </c>
    </row>
    <row r="402" spans="196:196" x14ac:dyDescent="0.25">
      <c r="GN402" s="112" t="s">
        <v>463</v>
      </c>
    </row>
    <row r="403" spans="196:196" x14ac:dyDescent="0.25">
      <c r="GN403" s="112" t="s">
        <v>464</v>
      </c>
    </row>
    <row r="404" spans="196:196" x14ac:dyDescent="0.25">
      <c r="GN404" s="112" t="s">
        <v>465</v>
      </c>
    </row>
    <row r="405" spans="196:196" x14ac:dyDescent="0.25">
      <c r="GN405" s="112" t="s">
        <v>466</v>
      </c>
    </row>
    <row r="406" spans="196:196" x14ac:dyDescent="0.25">
      <c r="GN406" s="112" t="s">
        <v>467</v>
      </c>
    </row>
    <row r="407" spans="196:196" x14ac:dyDescent="0.25">
      <c r="GN407" s="112" t="s">
        <v>468</v>
      </c>
    </row>
    <row r="408" spans="196:196" x14ac:dyDescent="0.25">
      <c r="GN408" s="112" t="s">
        <v>469</v>
      </c>
    </row>
    <row r="409" spans="196:196" x14ac:dyDescent="0.25">
      <c r="GN409" s="112" t="s">
        <v>470</v>
      </c>
    </row>
    <row r="410" spans="196:196" x14ac:dyDescent="0.25">
      <c r="GN410" s="112" t="s">
        <v>471</v>
      </c>
    </row>
    <row r="411" spans="196:196" x14ac:dyDescent="0.25">
      <c r="GN411" s="112" t="s">
        <v>472</v>
      </c>
    </row>
    <row r="412" spans="196:196" x14ac:dyDescent="0.25">
      <c r="GN412" s="112" t="s">
        <v>473</v>
      </c>
    </row>
    <row r="413" spans="196:196" x14ac:dyDescent="0.25">
      <c r="GN413" s="112" t="s">
        <v>474</v>
      </c>
    </row>
    <row r="414" spans="196:196" x14ac:dyDescent="0.25">
      <c r="GN414" s="112" t="s">
        <v>475</v>
      </c>
    </row>
    <row r="415" spans="196:196" x14ac:dyDescent="0.25">
      <c r="GN415" s="112" t="s">
        <v>476</v>
      </c>
    </row>
    <row r="416" spans="196:196" x14ac:dyDescent="0.25">
      <c r="GN416" s="112" t="s">
        <v>477</v>
      </c>
    </row>
    <row r="417" spans="196:196" x14ac:dyDescent="0.25">
      <c r="GN417" s="112" t="s">
        <v>478</v>
      </c>
    </row>
    <row r="418" spans="196:196" x14ac:dyDescent="0.25">
      <c r="GN418" s="112" t="s">
        <v>479</v>
      </c>
    </row>
    <row r="419" spans="196:196" x14ac:dyDescent="0.25">
      <c r="GN419" s="112" t="s">
        <v>480</v>
      </c>
    </row>
    <row r="420" spans="196:196" x14ac:dyDescent="0.25">
      <c r="GN420" s="112" t="s">
        <v>481</v>
      </c>
    </row>
    <row r="421" spans="196:196" x14ac:dyDescent="0.25">
      <c r="GN421" s="112" t="s">
        <v>482</v>
      </c>
    </row>
    <row r="422" spans="196:196" x14ac:dyDescent="0.25">
      <c r="GN422" s="112" t="s">
        <v>483</v>
      </c>
    </row>
    <row r="423" spans="196:196" x14ac:dyDescent="0.25">
      <c r="GN423" s="112" t="s">
        <v>484</v>
      </c>
    </row>
    <row r="424" spans="196:196" x14ac:dyDescent="0.25">
      <c r="GN424" s="112" t="s">
        <v>485</v>
      </c>
    </row>
    <row r="425" spans="196:196" x14ac:dyDescent="0.25">
      <c r="GN425" s="112" t="s">
        <v>486</v>
      </c>
    </row>
    <row r="426" spans="196:196" x14ac:dyDescent="0.25">
      <c r="GN426" s="112" t="s">
        <v>487</v>
      </c>
    </row>
    <row r="427" spans="196:196" x14ac:dyDescent="0.25">
      <c r="GN427" s="112" t="s">
        <v>488</v>
      </c>
    </row>
    <row r="428" spans="196:196" x14ac:dyDescent="0.25">
      <c r="GN428" s="112" t="s">
        <v>489</v>
      </c>
    </row>
    <row r="429" spans="196:196" x14ac:dyDescent="0.25">
      <c r="GN429" s="112" t="s">
        <v>490</v>
      </c>
    </row>
    <row r="430" spans="196:196" x14ac:dyDescent="0.25">
      <c r="GN430" s="112" t="s">
        <v>491</v>
      </c>
    </row>
    <row r="431" spans="196:196" x14ac:dyDescent="0.25">
      <c r="GN431" s="112" t="s">
        <v>492</v>
      </c>
    </row>
    <row r="432" spans="196:196" x14ac:dyDescent="0.25">
      <c r="GN432" s="112" t="s">
        <v>493</v>
      </c>
    </row>
    <row r="433" spans="196:196" x14ac:dyDescent="0.25">
      <c r="GN433" s="112" t="s">
        <v>494</v>
      </c>
    </row>
    <row r="434" spans="196:196" x14ac:dyDescent="0.25">
      <c r="GN434" s="112" t="s">
        <v>495</v>
      </c>
    </row>
    <row r="435" spans="196:196" x14ac:dyDescent="0.25">
      <c r="GN435" s="112" t="s">
        <v>496</v>
      </c>
    </row>
    <row r="436" spans="196:196" x14ac:dyDescent="0.25">
      <c r="GN436" s="112" t="s">
        <v>497</v>
      </c>
    </row>
    <row r="438" spans="196:196" x14ac:dyDescent="0.25">
      <c r="GN438" s="112" t="s">
        <v>498</v>
      </c>
    </row>
    <row r="440" spans="196:196" x14ac:dyDescent="0.25">
      <c r="GN440" s="112" t="s">
        <v>499</v>
      </c>
    </row>
    <row r="441" spans="196:196" x14ac:dyDescent="0.25">
      <c r="GN441" s="112" t="s">
        <v>500</v>
      </c>
    </row>
    <row r="442" spans="196:196" x14ac:dyDescent="0.25">
      <c r="GN442" s="112" t="s">
        <v>501</v>
      </c>
    </row>
    <row r="443" spans="196:196" x14ac:dyDescent="0.25">
      <c r="GN443" s="112" t="s">
        <v>502</v>
      </c>
    </row>
    <row r="444" spans="196:196" x14ac:dyDescent="0.25">
      <c r="GN444" s="112" t="s">
        <v>503</v>
      </c>
    </row>
    <row r="445" spans="196:196" x14ac:dyDescent="0.25">
      <c r="GN445" s="112" t="s">
        <v>504</v>
      </c>
    </row>
    <row r="446" spans="196:196" x14ac:dyDescent="0.25">
      <c r="GN446" s="112" t="s">
        <v>505</v>
      </c>
    </row>
    <row r="447" spans="196:196" x14ac:dyDescent="0.25">
      <c r="GN447" s="112" t="s">
        <v>506</v>
      </c>
    </row>
    <row r="448" spans="196:196" x14ac:dyDescent="0.25">
      <c r="GN448" s="112" t="s">
        <v>507</v>
      </c>
    </row>
    <row r="449" spans="196:196" x14ac:dyDescent="0.25">
      <c r="GN449" s="112" t="s">
        <v>508</v>
      </c>
    </row>
    <row r="450" spans="196:196" x14ac:dyDescent="0.25">
      <c r="GN450" s="112" t="s">
        <v>509</v>
      </c>
    </row>
    <row r="451" spans="196:196" x14ac:dyDescent="0.25">
      <c r="GN451" s="112" t="s">
        <v>510</v>
      </c>
    </row>
    <row r="452" spans="196:196" x14ac:dyDescent="0.25">
      <c r="GN452" s="112" t="s">
        <v>511</v>
      </c>
    </row>
    <row r="453" spans="196:196" x14ac:dyDescent="0.25">
      <c r="GN453" s="112" t="s">
        <v>512</v>
      </c>
    </row>
    <row r="454" spans="196:196" x14ac:dyDescent="0.25">
      <c r="GN454" s="112" t="s">
        <v>513</v>
      </c>
    </row>
    <row r="455" spans="196:196" x14ac:dyDescent="0.25">
      <c r="GN455" s="112" t="s">
        <v>514</v>
      </c>
    </row>
    <row r="459" spans="196:196" x14ac:dyDescent="0.25">
      <c r="GN459" s="112" t="s">
        <v>515</v>
      </c>
    </row>
    <row r="461" spans="196:196" x14ac:dyDescent="0.3">
      <c r="GN461" s="1" t="s">
        <v>516</v>
      </c>
    </row>
    <row r="462" spans="196:196" x14ac:dyDescent="0.3">
      <c r="GN462" s="1" t="s">
        <v>517</v>
      </c>
    </row>
    <row r="463" spans="196:196" x14ac:dyDescent="0.3">
      <c r="GN463" s="1" t="s">
        <v>518</v>
      </c>
    </row>
    <row r="464" spans="196:196" x14ac:dyDescent="0.3">
      <c r="GN464" s="1" t="s">
        <v>519</v>
      </c>
    </row>
    <row r="465" spans="196:196" x14ac:dyDescent="0.3">
      <c r="GN465" s="1" t="s">
        <v>520</v>
      </c>
    </row>
    <row r="466" spans="196:196" x14ac:dyDescent="0.3">
      <c r="GN466" s="1" t="s">
        <v>521</v>
      </c>
    </row>
    <row r="467" spans="196:196" x14ac:dyDescent="0.3">
      <c r="GN467" s="1" t="s">
        <v>522</v>
      </c>
    </row>
    <row r="468" spans="196:196" x14ac:dyDescent="0.3">
      <c r="GN468" s="1" t="s">
        <v>523</v>
      </c>
    </row>
    <row r="469" spans="196:196" x14ac:dyDescent="0.3">
      <c r="GN469" s="1" t="s">
        <v>524</v>
      </c>
    </row>
    <row r="470" spans="196:196" x14ac:dyDescent="0.3">
      <c r="GN470" s="1" t="s">
        <v>525</v>
      </c>
    </row>
    <row r="471" spans="196:196" x14ac:dyDescent="0.3">
      <c r="GN471" s="1" t="s">
        <v>526</v>
      </c>
    </row>
    <row r="472" spans="196:196" x14ac:dyDescent="0.3">
      <c r="GN472" s="1" t="s">
        <v>527</v>
      </c>
    </row>
    <row r="473" spans="196:196" x14ac:dyDescent="0.3">
      <c r="GN473" s="1" t="s">
        <v>528</v>
      </c>
    </row>
    <row r="474" spans="196:196" x14ac:dyDescent="0.3">
      <c r="GN474" s="1" t="s">
        <v>529</v>
      </c>
    </row>
    <row r="475" spans="196:196" x14ac:dyDescent="0.3">
      <c r="GN475" s="1" t="s">
        <v>530</v>
      </c>
    </row>
    <row r="476" spans="196:196" x14ac:dyDescent="0.3">
      <c r="GN476" s="1" t="s">
        <v>531</v>
      </c>
    </row>
    <row r="477" spans="196:196" x14ac:dyDescent="0.3">
      <c r="GN477" s="1" t="s">
        <v>532</v>
      </c>
    </row>
    <row r="478" spans="196:196" x14ac:dyDescent="0.3">
      <c r="GN478" s="1" t="s">
        <v>533</v>
      </c>
    </row>
    <row r="479" spans="196:196" x14ac:dyDescent="0.3">
      <c r="GN479" s="1" t="s">
        <v>534</v>
      </c>
    </row>
    <row r="480" spans="196:196" x14ac:dyDescent="0.3">
      <c r="GN480" s="1" t="s">
        <v>535</v>
      </c>
    </row>
    <row r="481" spans="196:196" x14ac:dyDescent="0.3">
      <c r="GN481" s="1" t="s">
        <v>536</v>
      </c>
    </row>
    <row r="482" spans="196:196" x14ac:dyDescent="0.3">
      <c r="GN482" s="1" t="s">
        <v>537</v>
      </c>
    </row>
    <row r="483" spans="196:196" x14ac:dyDescent="0.3">
      <c r="GN483" s="1" t="s">
        <v>538</v>
      </c>
    </row>
    <row r="484" spans="196:196" x14ac:dyDescent="0.3">
      <c r="GN484" s="1" t="s">
        <v>539</v>
      </c>
    </row>
    <row r="485" spans="196:196" x14ac:dyDescent="0.3">
      <c r="GN485" s="1" t="s">
        <v>540</v>
      </c>
    </row>
    <row r="486" spans="196:196" x14ac:dyDescent="0.3">
      <c r="GN486" s="1" t="s">
        <v>541</v>
      </c>
    </row>
    <row r="487" spans="196:196" x14ac:dyDescent="0.3">
      <c r="GN487" s="1" t="s">
        <v>542</v>
      </c>
    </row>
    <row r="488" spans="196:196" x14ac:dyDescent="0.3">
      <c r="GN488" s="1" t="s">
        <v>543</v>
      </c>
    </row>
    <row r="489" spans="196:196" x14ac:dyDescent="0.3">
      <c r="GN489" s="1" t="s">
        <v>544</v>
      </c>
    </row>
    <row r="490" spans="196:196" x14ac:dyDescent="0.3">
      <c r="GN490" s="1" t="s">
        <v>545</v>
      </c>
    </row>
    <row r="491" spans="196:196" x14ac:dyDescent="0.3">
      <c r="GN491" s="1" t="s">
        <v>546</v>
      </c>
    </row>
    <row r="492" spans="196:196" x14ac:dyDescent="0.3">
      <c r="GN492" s="1" t="s">
        <v>547</v>
      </c>
    </row>
    <row r="493" spans="196:196" x14ac:dyDescent="0.3">
      <c r="GN493" s="1" t="s">
        <v>548</v>
      </c>
    </row>
    <row r="494" spans="196:196" x14ac:dyDescent="0.3">
      <c r="GN494" s="1" t="s">
        <v>549</v>
      </c>
    </row>
    <row r="495" spans="196:196" x14ac:dyDescent="0.3">
      <c r="GN495" s="1" t="s">
        <v>550</v>
      </c>
    </row>
    <row r="496" spans="196:196" x14ac:dyDescent="0.3">
      <c r="GN496" s="1" t="s">
        <v>551</v>
      </c>
    </row>
    <row r="497" spans="196:196" x14ac:dyDescent="0.3">
      <c r="GN497" s="1" t="s">
        <v>552</v>
      </c>
    </row>
    <row r="498" spans="196:196" x14ac:dyDescent="0.3">
      <c r="GN498" s="1" t="s">
        <v>553</v>
      </c>
    </row>
    <row r="499" spans="196:196" x14ac:dyDescent="0.3">
      <c r="GN499" s="1" t="s">
        <v>554</v>
      </c>
    </row>
    <row r="500" spans="196:196" x14ac:dyDescent="0.3">
      <c r="GN500" s="1" t="s">
        <v>555</v>
      </c>
    </row>
    <row r="501" spans="196:196" x14ac:dyDescent="0.3">
      <c r="GN501" s="1" t="s">
        <v>556</v>
      </c>
    </row>
    <row r="502" spans="196:196" x14ac:dyDescent="0.3">
      <c r="GN502" s="1" t="s">
        <v>557</v>
      </c>
    </row>
    <row r="503" spans="196:196" x14ac:dyDescent="0.3">
      <c r="GN503" s="1" t="s">
        <v>558</v>
      </c>
    </row>
    <row r="504" spans="196:196" x14ac:dyDescent="0.3">
      <c r="GN504" s="1" t="s">
        <v>559</v>
      </c>
    </row>
    <row r="505" spans="196:196" x14ac:dyDescent="0.3">
      <c r="GN505" s="1" t="s">
        <v>560</v>
      </c>
    </row>
    <row r="506" spans="196:196" x14ac:dyDescent="0.3">
      <c r="GN506" s="1" t="s">
        <v>561</v>
      </c>
    </row>
    <row r="507" spans="196:196" x14ac:dyDescent="0.3">
      <c r="GN507" s="1" t="s">
        <v>562</v>
      </c>
    </row>
    <row r="508" spans="196:196" x14ac:dyDescent="0.3">
      <c r="GN508" s="1" t="s">
        <v>563</v>
      </c>
    </row>
    <row r="509" spans="196:196" x14ac:dyDescent="0.3">
      <c r="GN509" s="1" t="s">
        <v>564</v>
      </c>
    </row>
    <row r="510" spans="196:196" x14ac:dyDescent="0.3">
      <c r="GN510" s="1" t="s">
        <v>565</v>
      </c>
    </row>
    <row r="511" spans="196:196" x14ac:dyDescent="0.3">
      <c r="GN511" s="1" t="s">
        <v>566</v>
      </c>
    </row>
    <row r="512" spans="196:196" x14ac:dyDescent="0.3">
      <c r="GN512" s="1" t="s">
        <v>567</v>
      </c>
    </row>
    <row r="513" spans="196:196" x14ac:dyDescent="0.3">
      <c r="GN513" s="1" t="s">
        <v>568</v>
      </c>
    </row>
    <row r="514" spans="196:196" x14ac:dyDescent="0.3">
      <c r="GN514" s="1" t="s">
        <v>569</v>
      </c>
    </row>
    <row r="515" spans="196:196" x14ac:dyDescent="0.3">
      <c r="GN515" s="1" t="s">
        <v>570</v>
      </c>
    </row>
    <row r="516" spans="196:196" x14ac:dyDescent="0.3">
      <c r="GN516" s="1" t="s">
        <v>571</v>
      </c>
    </row>
    <row r="517" spans="196:196" x14ac:dyDescent="0.3">
      <c r="GN517" s="1" t="s">
        <v>572</v>
      </c>
    </row>
    <row r="518" spans="196:196" x14ac:dyDescent="0.3">
      <c r="GN518" s="1" t="s">
        <v>573</v>
      </c>
    </row>
    <row r="519" spans="196:196" x14ac:dyDescent="0.3">
      <c r="GN519" s="1" t="s">
        <v>574</v>
      </c>
    </row>
    <row r="520" spans="196:196" x14ac:dyDescent="0.3">
      <c r="GN520" s="1" t="s">
        <v>575</v>
      </c>
    </row>
    <row r="521" spans="196:196" x14ac:dyDescent="0.3">
      <c r="GN521" s="1" t="s">
        <v>576</v>
      </c>
    </row>
    <row r="522" spans="196:196" x14ac:dyDescent="0.3">
      <c r="GN522" s="1" t="s">
        <v>577</v>
      </c>
    </row>
    <row r="523" spans="196:196" x14ac:dyDescent="0.3">
      <c r="GN523" s="1" t="s">
        <v>578</v>
      </c>
    </row>
    <row r="524" spans="196:196" x14ac:dyDescent="0.3">
      <c r="GN524" s="1" t="s">
        <v>579</v>
      </c>
    </row>
    <row r="525" spans="196:196" x14ac:dyDescent="0.3">
      <c r="GN525" s="1" t="s">
        <v>580</v>
      </c>
    </row>
    <row r="526" spans="196:196" x14ac:dyDescent="0.3">
      <c r="GN526" s="1" t="s">
        <v>581</v>
      </c>
    </row>
    <row r="527" spans="196:196" x14ac:dyDescent="0.3">
      <c r="GN527" s="1" t="s">
        <v>582</v>
      </c>
    </row>
    <row r="528" spans="196:196" x14ac:dyDescent="0.3">
      <c r="GN528" s="1" t="s">
        <v>583</v>
      </c>
    </row>
    <row r="529" spans="196:196" x14ac:dyDescent="0.3">
      <c r="GN529" s="1" t="s">
        <v>584</v>
      </c>
    </row>
    <row r="530" spans="196:196" x14ac:dyDescent="0.3">
      <c r="GN530" s="1" t="s">
        <v>585</v>
      </c>
    </row>
    <row r="531" spans="196:196" x14ac:dyDescent="0.3">
      <c r="GN531" s="1" t="s">
        <v>586</v>
      </c>
    </row>
    <row r="532" spans="196:196" x14ac:dyDescent="0.3">
      <c r="GN532" s="1" t="s">
        <v>587</v>
      </c>
    </row>
    <row r="533" spans="196:196" x14ac:dyDescent="0.3">
      <c r="GN533" s="1" t="s">
        <v>588</v>
      </c>
    </row>
    <row r="534" spans="196:196" x14ac:dyDescent="0.3">
      <c r="GN534" s="1" t="s">
        <v>589</v>
      </c>
    </row>
    <row r="535" spans="196:196" x14ac:dyDescent="0.3">
      <c r="GN535" s="1" t="s">
        <v>590</v>
      </c>
    </row>
    <row r="536" spans="196:196" x14ac:dyDescent="0.3">
      <c r="GN536" s="1" t="s">
        <v>591</v>
      </c>
    </row>
    <row r="537" spans="196:196" x14ac:dyDescent="0.3">
      <c r="GN537" s="1" t="s">
        <v>592</v>
      </c>
    </row>
    <row r="538" spans="196:196" x14ac:dyDescent="0.3">
      <c r="GN538" s="1" t="s">
        <v>593</v>
      </c>
    </row>
    <row r="539" spans="196:196" x14ac:dyDescent="0.3">
      <c r="GN539" s="1" t="s">
        <v>594</v>
      </c>
    </row>
    <row r="540" spans="196:196" x14ac:dyDescent="0.3">
      <c r="GN540" s="1" t="s">
        <v>595</v>
      </c>
    </row>
    <row r="541" spans="196:196" x14ac:dyDescent="0.3">
      <c r="GN541" s="1" t="s">
        <v>596</v>
      </c>
    </row>
    <row r="542" spans="196:196" x14ac:dyDescent="0.3">
      <c r="GN542" s="1" t="s">
        <v>597</v>
      </c>
    </row>
    <row r="543" spans="196:196" x14ac:dyDescent="0.3">
      <c r="GN543" s="1" t="s">
        <v>598</v>
      </c>
    </row>
    <row r="544" spans="196:196" x14ac:dyDescent="0.3">
      <c r="GN544" s="1" t="s">
        <v>599</v>
      </c>
    </row>
    <row r="545" spans="196:196" x14ac:dyDescent="0.3">
      <c r="GN545" s="1" t="s">
        <v>600</v>
      </c>
    </row>
    <row r="546" spans="196:196" x14ac:dyDescent="0.3">
      <c r="GN546" s="1" t="s">
        <v>601</v>
      </c>
    </row>
    <row r="547" spans="196:196" x14ac:dyDescent="0.3">
      <c r="GN547" s="1" t="s">
        <v>602</v>
      </c>
    </row>
    <row r="548" spans="196:196" x14ac:dyDescent="0.3">
      <c r="GN548" s="1" t="s">
        <v>603</v>
      </c>
    </row>
    <row r="549" spans="196:196" x14ac:dyDescent="0.3">
      <c r="GN549" s="1" t="s">
        <v>604</v>
      </c>
    </row>
    <row r="550" spans="196:196" x14ac:dyDescent="0.3">
      <c r="GN550" s="1" t="s">
        <v>605</v>
      </c>
    </row>
    <row r="551" spans="196:196" x14ac:dyDescent="0.3">
      <c r="GN551" s="1" t="s">
        <v>606</v>
      </c>
    </row>
    <row r="552" spans="196:196" x14ac:dyDescent="0.3">
      <c r="GN552" s="1" t="s">
        <v>607</v>
      </c>
    </row>
    <row r="553" spans="196:196" x14ac:dyDescent="0.3">
      <c r="GN553" s="1" t="s">
        <v>608</v>
      </c>
    </row>
    <row r="554" spans="196:196" x14ac:dyDescent="0.3">
      <c r="GN554" s="1" t="s">
        <v>609</v>
      </c>
    </row>
    <row r="555" spans="196:196" x14ac:dyDescent="0.3">
      <c r="GN555" s="1" t="s">
        <v>610</v>
      </c>
    </row>
    <row r="556" spans="196:196" x14ac:dyDescent="0.3">
      <c r="GN556" s="1" t="s">
        <v>611</v>
      </c>
    </row>
    <row r="557" spans="196:196" x14ac:dyDescent="0.3">
      <c r="GN557" s="1" t="s">
        <v>612</v>
      </c>
    </row>
    <row r="558" spans="196:196" x14ac:dyDescent="0.3">
      <c r="GN558" s="1" t="s">
        <v>613</v>
      </c>
    </row>
    <row r="559" spans="196:196" x14ac:dyDescent="0.3">
      <c r="GN559" s="1" t="s">
        <v>614</v>
      </c>
    </row>
    <row r="560" spans="196:196" x14ac:dyDescent="0.3">
      <c r="GN560" s="1" t="s">
        <v>615</v>
      </c>
    </row>
    <row r="561" spans="196:196" x14ac:dyDescent="0.3">
      <c r="GN561" s="1" t="s">
        <v>616</v>
      </c>
    </row>
    <row r="562" spans="196:196" x14ac:dyDescent="0.3">
      <c r="GN562" s="1" t="s">
        <v>617</v>
      </c>
    </row>
    <row r="563" spans="196:196" x14ac:dyDescent="0.3">
      <c r="GN563" s="1" t="s">
        <v>618</v>
      </c>
    </row>
    <row r="564" spans="196:196" x14ac:dyDescent="0.3">
      <c r="GN564" s="1" t="s">
        <v>619</v>
      </c>
    </row>
    <row r="565" spans="196:196" x14ac:dyDescent="0.3">
      <c r="GN565" s="1" t="s">
        <v>620</v>
      </c>
    </row>
    <row r="566" spans="196:196" x14ac:dyDescent="0.3">
      <c r="GN566" s="1" t="s">
        <v>621</v>
      </c>
    </row>
    <row r="567" spans="196:196" x14ac:dyDescent="0.3">
      <c r="GN567" s="1" t="s">
        <v>622</v>
      </c>
    </row>
    <row r="568" spans="196:196" x14ac:dyDescent="0.3">
      <c r="GN568" s="1" t="s">
        <v>623</v>
      </c>
    </row>
    <row r="569" spans="196:196" x14ac:dyDescent="0.3">
      <c r="GN569" s="1" t="s">
        <v>624</v>
      </c>
    </row>
    <row r="570" spans="196:196" x14ac:dyDescent="0.3">
      <c r="GN570" s="1" t="s">
        <v>625</v>
      </c>
    </row>
    <row r="571" spans="196:196" x14ac:dyDescent="0.3">
      <c r="GN571" s="1" t="s">
        <v>626</v>
      </c>
    </row>
    <row r="572" spans="196:196" x14ac:dyDescent="0.3">
      <c r="GN572" s="1" t="s">
        <v>627</v>
      </c>
    </row>
    <row r="573" spans="196:196" x14ac:dyDescent="0.3">
      <c r="GN573" s="1" t="s">
        <v>628</v>
      </c>
    </row>
    <row r="574" spans="196:196" x14ac:dyDescent="0.3">
      <c r="GN574" s="1" t="s">
        <v>629</v>
      </c>
    </row>
    <row r="575" spans="196:196" x14ac:dyDescent="0.3">
      <c r="GN575" s="1" t="s">
        <v>630</v>
      </c>
    </row>
    <row r="576" spans="196:196" x14ac:dyDescent="0.3">
      <c r="GN576" s="1" t="s">
        <v>631</v>
      </c>
    </row>
    <row r="577" spans="196:196" x14ac:dyDescent="0.3">
      <c r="GN577" s="1" t="s">
        <v>632</v>
      </c>
    </row>
    <row r="578" spans="196:196" x14ac:dyDescent="0.3">
      <c r="GN578" s="1" t="s">
        <v>633</v>
      </c>
    </row>
    <row r="579" spans="196:196" x14ac:dyDescent="0.3">
      <c r="GN579" s="1" t="s">
        <v>634</v>
      </c>
    </row>
    <row r="580" spans="196:196" x14ac:dyDescent="0.3">
      <c r="GN580" s="1" t="s">
        <v>635</v>
      </c>
    </row>
    <row r="581" spans="196:196" x14ac:dyDescent="0.3">
      <c r="GN581" s="1" t="s">
        <v>636</v>
      </c>
    </row>
    <row r="582" spans="196:196" x14ac:dyDescent="0.3">
      <c r="GN582" s="1" t="s">
        <v>637</v>
      </c>
    </row>
    <row r="583" spans="196:196" x14ac:dyDescent="0.3">
      <c r="GN583" s="1" t="s">
        <v>638</v>
      </c>
    </row>
    <row r="584" spans="196:196" x14ac:dyDescent="0.3">
      <c r="GN584" s="1" t="s">
        <v>639</v>
      </c>
    </row>
    <row r="585" spans="196:196" x14ac:dyDescent="0.3">
      <c r="GN585" s="1" t="s">
        <v>640</v>
      </c>
    </row>
    <row r="586" spans="196:196" x14ac:dyDescent="0.3">
      <c r="GN586" s="1" t="s">
        <v>641</v>
      </c>
    </row>
    <row r="587" spans="196:196" x14ac:dyDescent="0.3">
      <c r="GN587" s="1" t="s">
        <v>642</v>
      </c>
    </row>
    <row r="588" spans="196:196" x14ac:dyDescent="0.3">
      <c r="GN588" s="1" t="s">
        <v>643</v>
      </c>
    </row>
    <row r="589" spans="196:196" x14ac:dyDescent="0.3">
      <c r="GN589" s="1" t="s">
        <v>644</v>
      </c>
    </row>
    <row r="590" spans="196:196" x14ac:dyDescent="0.3">
      <c r="GN590" s="1" t="s">
        <v>645</v>
      </c>
    </row>
    <row r="591" spans="196:196" x14ac:dyDescent="0.3">
      <c r="GN591" s="1" t="s">
        <v>646</v>
      </c>
    </row>
    <row r="592" spans="196:196" x14ac:dyDescent="0.3">
      <c r="GN592" s="1" t="s">
        <v>647</v>
      </c>
    </row>
    <row r="593" spans="196:196" x14ac:dyDescent="0.3">
      <c r="GN593" s="1" t="s">
        <v>648</v>
      </c>
    </row>
    <row r="594" spans="196:196" x14ac:dyDescent="0.3">
      <c r="GN594" s="1" t="s">
        <v>649</v>
      </c>
    </row>
    <row r="595" spans="196:196" x14ac:dyDescent="0.3">
      <c r="GN595" s="1" t="s">
        <v>650</v>
      </c>
    </row>
    <row r="596" spans="196:196" x14ac:dyDescent="0.3">
      <c r="GN596" s="1" t="s">
        <v>651</v>
      </c>
    </row>
    <row r="597" spans="196:196" x14ac:dyDescent="0.3">
      <c r="GN597" s="1" t="s">
        <v>652</v>
      </c>
    </row>
    <row r="598" spans="196:196" x14ac:dyDescent="0.3">
      <c r="GN598" s="1" t="s">
        <v>653</v>
      </c>
    </row>
    <row r="599" spans="196:196" x14ac:dyDescent="0.3">
      <c r="GN599" s="1" t="s">
        <v>654</v>
      </c>
    </row>
    <row r="600" spans="196:196" x14ac:dyDescent="0.3">
      <c r="GN600" s="1" t="s">
        <v>655</v>
      </c>
    </row>
    <row r="601" spans="196:196" x14ac:dyDescent="0.3">
      <c r="GN601" s="1" t="s">
        <v>656</v>
      </c>
    </row>
    <row r="602" spans="196:196" x14ac:dyDescent="0.3">
      <c r="GN602" s="1" t="s">
        <v>657</v>
      </c>
    </row>
    <row r="603" spans="196:196" x14ac:dyDescent="0.3">
      <c r="GN603" s="1" t="s">
        <v>658</v>
      </c>
    </row>
    <row r="604" spans="196:196" x14ac:dyDescent="0.3">
      <c r="GN604" s="1" t="s">
        <v>659</v>
      </c>
    </row>
    <row r="605" spans="196:196" x14ac:dyDescent="0.3">
      <c r="GN605" s="1" t="s">
        <v>660</v>
      </c>
    </row>
    <row r="606" spans="196:196" x14ac:dyDescent="0.3">
      <c r="GN606" s="1" t="s">
        <v>661</v>
      </c>
    </row>
    <row r="607" spans="196:196" x14ac:dyDescent="0.3">
      <c r="GN607" s="1" t="s">
        <v>662</v>
      </c>
    </row>
    <row r="608" spans="196:196" x14ac:dyDescent="0.3">
      <c r="GN608" s="1" t="s">
        <v>663</v>
      </c>
    </row>
    <row r="609" spans="196:196" x14ac:dyDescent="0.3">
      <c r="GN609" s="1" t="s">
        <v>664</v>
      </c>
    </row>
    <row r="610" spans="196:196" x14ac:dyDescent="0.3">
      <c r="GN610" s="1" t="s">
        <v>665</v>
      </c>
    </row>
    <row r="611" spans="196:196" x14ac:dyDescent="0.3">
      <c r="GN611" s="1" t="s">
        <v>666</v>
      </c>
    </row>
    <row r="612" spans="196:196" x14ac:dyDescent="0.3">
      <c r="GN612" s="1" t="s">
        <v>667</v>
      </c>
    </row>
    <row r="613" spans="196:196" x14ac:dyDescent="0.3">
      <c r="GN613" s="1" t="s">
        <v>668</v>
      </c>
    </row>
    <row r="614" spans="196:196" x14ac:dyDescent="0.3">
      <c r="GN614" s="1" t="s">
        <v>669</v>
      </c>
    </row>
    <row r="615" spans="196:196" x14ac:dyDescent="0.3">
      <c r="GN615" s="1" t="s">
        <v>670</v>
      </c>
    </row>
    <row r="616" spans="196:196" x14ac:dyDescent="0.3">
      <c r="GN616" s="1" t="s">
        <v>671</v>
      </c>
    </row>
    <row r="617" spans="196:196" x14ac:dyDescent="0.3">
      <c r="GN617" s="1" t="s">
        <v>672</v>
      </c>
    </row>
    <row r="618" spans="196:196" x14ac:dyDescent="0.3">
      <c r="GN618" s="1" t="s">
        <v>673</v>
      </c>
    </row>
    <row r="619" spans="196:196" x14ac:dyDescent="0.3">
      <c r="GN619" s="1" t="s">
        <v>674</v>
      </c>
    </row>
    <row r="620" spans="196:196" x14ac:dyDescent="0.3">
      <c r="GN620" s="1" t="s">
        <v>675</v>
      </c>
    </row>
    <row r="621" spans="196:196" x14ac:dyDescent="0.3">
      <c r="GN621" s="1" t="s">
        <v>676</v>
      </c>
    </row>
    <row r="622" spans="196:196" x14ac:dyDescent="0.3">
      <c r="GN622" s="1" t="s">
        <v>677</v>
      </c>
    </row>
    <row r="623" spans="196:196" x14ac:dyDescent="0.3">
      <c r="GN623" s="1" t="s">
        <v>678</v>
      </c>
    </row>
    <row r="624" spans="196:196" x14ac:dyDescent="0.3">
      <c r="GN624" s="1" t="s">
        <v>679</v>
      </c>
    </row>
    <row r="625" spans="196:196" x14ac:dyDescent="0.3">
      <c r="GN625" s="1" t="s">
        <v>680</v>
      </c>
    </row>
    <row r="626" spans="196:196" x14ac:dyDescent="0.3">
      <c r="GN626" s="1" t="s">
        <v>681</v>
      </c>
    </row>
    <row r="627" spans="196:196" x14ac:dyDescent="0.3">
      <c r="GN627" s="1" t="s">
        <v>682</v>
      </c>
    </row>
    <row r="628" spans="196:196" x14ac:dyDescent="0.3">
      <c r="GN628" s="1" t="s">
        <v>683</v>
      </c>
    </row>
    <row r="629" spans="196:196" x14ac:dyDescent="0.3">
      <c r="GN629" s="1" t="s">
        <v>684</v>
      </c>
    </row>
    <row r="630" spans="196:196" x14ac:dyDescent="0.3">
      <c r="GN630" s="1" t="s">
        <v>685</v>
      </c>
    </row>
    <row r="631" spans="196:196" x14ac:dyDescent="0.3">
      <c r="GN631" s="1" t="s">
        <v>686</v>
      </c>
    </row>
    <row r="632" spans="196:196" x14ac:dyDescent="0.3">
      <c r="GN632" s="1" t="s">
        <v>687</v>
      </c>
    </row>
    <row r="633" spans="196:196" x14ac:dyDescent="0.3">
      <c r="GN633" s="1" t="s">
        <v>688</v>
      </c>
    </row>
    <row r="634" spans="196:196" x14ac:dyDescent="0.3">
      <c r="GN634" s="1" t="s">
        <v>689</v>
      </c>
    </row>
    <row r="635" spans="196:196" x14ac:dyDescent="0.3">
      <c r="GN635" s="1" t="s">
        <v>690</v>
      </c>
    </row>
    <row r="636" spans="196:196" x14ac:dyDescent="0.3">
      <c r="GN636" s="1" t="s">
        <v>691</v>
      </c>
    </row>
    <row r="637" spans="196:196" x14ac:dyDescent="0.3">
      <c r="GN637" s="1" t="s">
        <v>692</v>
      </c>
    </row>
    <row r="638" spans="196:196" x14ac:dyDescent="0.3">
      <c r="GN638" s="1" t="s">
        <v>693</v>
      </c>
    </row>
    <row r="639" spans="196:196" x14ac:dyDescent="0.3">
      <c r="GN639" s="1" t="s">
        <v>694</v>
      </c>
    </row>
    <row r="640" spans="196:196" x14ac:dyDescent="0.3">
      <c r="GN640" s="1" t="s">
        <v>695</v>
      </c>
    </row>
    <row r="641" spans="196:196" x14ac:dyDescent="0.3">
      <c r="GN641" s="1" t="s">
        <v>696</v>
      </c>
    </row>
    <row r="642" spans="196:196" x14ac:dyDescent="0.3">
      <c r="GN642" s="1" t="s">
        <v>697</v>
      </c>
    </row>
    <row r="643" spans="196:196" x14ac:dyDescent="0.3">
      <c r="GN643" s="1" t="s">
        <v>698</v>
      </c>
    </row>
    <row r="644" spans="196:196" x14ac:dyDescent="0.3">
      <c r="GN644" s="1" t="s">
        <v>699</v>
      </c>
    </row>
    <row r="645" spans="196:196" x14ac:dyDescent="0.3">
      <c r="GN645" s="1" t="s">
        <v>700</v>
      </c>
    </row>
    <row r="646" spans="196:196" x14ac:dyDescent="0.3">
      <c r="GN646" s="1" t="s">
        <v>701</v>
      </c>
    </row>
    <row r="647" spans="196:196" x14ac:dyDescent="0.3">
      <c r="GN647" s="1" t="s">
        <v>702</v>
      </c>
    </row>
    <row r="648" spans="196:196" x14ac:dyDescent="0.3">
      <c r="GN648" s="1" t="s">
        <v>703</v>
      </c>
    </row>
    <row r="649" spans="196:196" x14ac:dyDescent="0.3">
      <c r="GN649" s="1" t="s">
        <v>704</v>
      </c>
    </row>
    <row r="650" spans="196:196" x14ac:dyDescent="0.3">
      <c r="GN650" s="1" t="s">
        <v>705</v>
      </c>
    </row>
    <row r="651" spans="196:196" x14ac:dyDescent="0.3">
      <c r="GN651" s="1" t="s">
        <v>706</v>
      </c>
    </row>
    <row r="652" spans="196:196" x14ac:dyDescent="0.3">
      <c r="GN652" s="1" t="s">
        <v>707</v>
      </c>
    </row>
    <row r="653" spans="196:196" x14ac:dyDescent="0.3">
      <c r="GN653" s="1" t="s">
        <v>708</v>
      </c>
    </row>
    <row r="654" spans="196:196" x14ac:dyDescent="0.3">
      <c r="GN654" s="1" t="s">
        <v>709</v>
      </c>
    </row>
    <row r="655" spans="196:196" x14ac:dyDescent="0.3">
      <c r="GN655" s="1" t="s">
        <v>710</v>
      </c>
    </row>
    <row r="656" spans="196:196" x14ac:dyDescent="0.3">
      <c r="GN656" s="1" t="s">
        <v>711</v>
      </c>
    </row>
    <row r="657" spans="196:196" x14ac:dyDescent="0.3">
      <c r="GN657" s="1" t="s">
        <v>712</v>
      </c>
    </row>
    <row r="658" spans="196:196" x14ac:dyDescent="0.3">
      <c r="GN658" s="1" t="s">
        <v>713</v>
      </c>
    </row>
    <row r="659" spans="196:196" x14ac:dyDescent="0.3">
      <c r="GN659" s="1" t="s">
        <v>714</v>
      </c>
    </row>
    <row r="660" spans="196:196" x14ac:dyDescent="0.3">
      <c r="GN660" s="1" t="s">
        <v>715</v>
      </c>
    </row>
    <row r="661" spans="196:196" x14ac:dyDescent="0.3">
      <c r="GN661" s="1" t="s">
        <v>716</v>
      </c>
    </row>
    <row r="662" spans="196:196" x14ac:dyDescent="0.3">
      <c r="GN662" s="1" t="s">
        <v>717</v>
      </c>
    </row>
    <row r="663" spans="196:196" x14ac:dyDescent="0.3">
      <c r="GN663" s="1" t="s">
        <v>718</v>
      </c>
    </row>
    <row r="664" spans="196:196" x14ac:dyDescent="0.3">
      <c r="GN664" s="1" t="s">
        <v>719</v>
      </c>
    </row>
    <row r="665" spans="196:196" x14ac:dyDescent="0.3">
      <c r="GN665" s="1" t="s">
        <v>720</v>
      </c>
    </row>
    <row r="666" spans="196:196" x14ac:dyDescent="0.3">
      <c r="GN666" s="1" t="s">
        <v>721</v>
      </c>
    </row>
    <row r="667" spans="196:196" x14ac:dyDescent="0.3">
      <c r="GN667" s="1" t="s">
        <v>722</v>
      </c>
    </row>
    <row r="668" spans="196:196" x14ac:dyDescent="0.3">
      <c r="GN668" s="1" t="s">
        <v>723</v>
      </c>
    </row>
    <row r="669" spans="196:196" x14ac:dyDescent="0.3">
      <c r="GN669" s="1" t="s">
        <v>724</v>
      </c>
    </row>
    <row r="670" spans="196:196" x14ac:dyDescent="0.3">
      <c r="GN670" s="1" t="s">
        <v>725</v>
      </c>
    </row>
    <row r="671" spans="196:196" x14ac:dyDescent="0.3">
      <c r="GN671" s="1" t="s">
        <v>726</v>
      </c>
    </row>
    <row r="672" spans="196:196" x14ac:dyDescent="0.3">
      <c r="GN672" s="1" t="s">
        <v>727</v>
      </c>
    </row>
    <row r="673" spans="196:196" x14ac:dyDescent="0.3">
      <c r="GN673" s="1" t="s">
        <v>728</v>
      </c>
    </row>
    <row r="674" spans="196:196" x14ac:dyDescent="0.3">
      <c r="GN674" s="1" t="s">
        <v>729</v>
      </c>
    </row>
    <row r="675" spans="196:196" x14ac:dyDescent="0.3">
      <c r="GN675" s="1" t="s">
        <v>730</v>
      </c>
    </row>
    <row r="676" spans="196:196" x14ac:dyDescent="0.3">
      <c r="GN676" s="1" t="s">
        <v>731</v>
      </c>
    </row>
    <row r="677" spans="196:196" x14ac:dyDescent="0.3">
      <c r="GN677" s="1" t="s">
        <v>732</v>
      </c>
    </row>
    <row r="678" spans="196:196" x14ac:dyDescent="0.3">
      <c r="GN678" s="1" t="s">
        <v>733</v>
      </c>
    </row>
    <row r="679" spans="196:196" x14ac:dyDescent="0.3">
      <c r="GN679" s="1" t="s">
        <v>734</v>
      </c>
    </row>
    <row r="680" spans="196:196" x14ac:dyDescent="0.3">
      <c r="GN680" s="1" t="s">
        <v>735</v>
      </c>
    </row>
    <row r="681" spans="196:196" x14ac:dyDescent="0.3">
      <c r="GN681" s="1" t="s">
        <v>736</v>
      </c>
    </row>
    <row r="682" spans="196:196" x14ac:dyDescent="0.3">
      <c r="GN682" s="1" t="s">
        <v>737</v>
      </c>
    </row>
    <row r="683" spans="196:196" x14ac:dyDescent="0.3">
      <c r="GN683" s="1" t="s">
        <v>738</v>
      </c>
    </row>
    <row r="684" spans="196:196" x14ac:dyDescent="0.3">
      <c r="GN684" s="1" t="s">
        <v>739</v>
      </c>
    </row>
    <row r="685" spans="196:196" x14ac:dyDescent="0.3">
      <c r="GN685" s="1" t="s">
        <v>740</v>
      </c>
    </row>
    <row r="686" spans="196:196" x14ac:dyDescent="0.3">
      <c r="GN686" s="1" t="s">
        <v>741</v>
      </c>
    </row>
    <row r="687" spans="196:196" x14ac:dyDescent="0.3">
      <c r="GN687" s="1" t="s">
        <v>742</v>
      </c>
    </row>
    <row r="688" spans="196:196" x14ac:dyDescent="0.3">
      <c r="GN688" s="1" t="s">
        <v>743</v>
      </c>
    </row>
    <row r="689" spans="196:196" x14ac:dyDescent="0.3">
      <c r="GN689" s="1" t="s">
        <v>744</v>
      </c>
    </row>
    <row r="690" spans="196:196" x14ac:dyDescent="0.3">
      <c r="GN690" s="1" t="s">
        <v>745</v>
      </c>
    </row>
    <row r="691" spans="196:196" x14ac:dyDescent="0.3">
      <c r="GN691" s="1" t="s">
        <v>746</v>
      </c>
    </row>
    <row r="692" spans="196:196" x14ac:dyDescent="0.3">
      <c r="GN692" s="1" t="s">
        <v>747</v>
      </c>
    </row>
    <row r="693" spans="196:196" x14ac:dyDescent="0.3">
      <c r="GN693" s="1" t="s">
        <v>748</v>
      </c>
    </row>
    <row r="694" spans="196:196" x14ac:dyDescent="0.3">
      <c r="GN694" s="1" t="s">
        <v>749</v>
      </c>
    </row>
    <row r="695" spans="196:196" x14ac:dyDescent="0.3">
      <c r="GN695" s="1" t="s">
        <v>750</v>
      </c>
    </row>
    <row r="696" spans="196:196" x14ac:dyDescent="0.3">
      <c r="GN696" s="1" t="s">
        <v>751</v>
      </c>
    </row>
    <row r="697" spans="196:196" x14ac:dyDescent="0.3">
      <c r="GN697" s="1" t="s">
        <v>752</v>
      </c>
    </row>
    <row r="698" spans="196:196" x14ac:dyDescent="0.3">
      <c r="GN698" s="1" t="s">
        <v>753</v>
      </c>
    </row>
    <row r="699" spans="196:196" x14ac:dyDescent="0.3">
      <c r="GN699" s="1" t="s">
        <v>754</v>
      </c>
    </row>
    <row r="700" spans="196:196" x14ac:dyDescent="0.3">
      <c r="GN700" s="1" t="s">
        <v>755</v>
      </c>
    </row>
    <row r="701" spans="196:196" x14ac:dyDescent="0.3">
      <c r="GN701" s="1" t="s">
        <v>756</v>
      </c>
    </row>
    <row r="702" spans="196:196" x14ac:dyDescent="0.3">
      <c r="GN702" s="1" t="s">
        <v>757</v>
      </c>
    </row>
    <row r="703" spans="196:196" x14ac:dyDescent="0.3">
      <c r="GN703" s="1" t="s">
        <v>758</v>
      </c>
    </row>
    <row r="704" spans="196:196" x14ac:dyDescent="0.3">
      <c r="GN704" s="1" t="s">
        <v>759</v>
      </c>
    </row>
    <row r="705" spans="196:196" x14ac:dyDescent="0.3">
      <c r="GN705" s="1" t="s">
        <v>760</v>
      </c>
    </row>
    <row r="706" spans="196:196" x14ac:dyDescent="0.3">
      <c r="GN706" s="1" t="s">
        <v>761</v>
      </c>
    </row>
    <row r="707" spans="196:196" x14ac:dyDescent="0.3">
      <c r="GN707" s="1" t="s">
        <v>762</v>
      </c>
    </row>
    <row r="708" spans="196:196" x14ac:dyDescent="0.3">
      <c r="GN708" s="1" t="s">
        <v>763</v>
      </c>
    </row>
    <row r="709" spans="196:196" x14ac:dyDescent="0.3">
      <c r="GN709" s="1" t="s">
        <v>764</v>
      </c>
    </row>
    <row r="710" spans="196:196" x14ac:dyDescent="0.3">
      <c r="GN710" s="1" t="s">
        <v>765</v>
      </c>
    </row>
    <row r="711" spans="196:196" x14ac:dyDescent="0.3">
      <c r="GN711" s="1" t="s">
        <v>766</v>
      </c>
    </row>
    <row r="712" spans="196:196" x14ac:dyDescent="0.3">
      <c r="GN712" s="1" t="s">
        <v>767</v>
      </c>
    </row>
    <row r="713" spans="196:196" x14ac:dyDescent="0.3">
      <c r="GN713" s="1" t="s">
        <v>768</v>
      </c>
    </row>
    <row r="714" spans="196:196" x14ac:dyDescent="0.3">
      <c r="GN714" s="1" t="s">
        <v>769</v>
      </c>
    </row>
    <row r="715" spans="196:196" x14ac:dyDescent="0.3">
      <c r="GN715" s="1" t="s">
        <v>770</v>
      </c>
    </row>
    <row r="716" spans="196:196" x14ac:dyDescent="0.3">
      <c r="GN716" s="1" t="s">
        <v>771</v>
      </c>
    </row>
    <row r="717" spans="196:196" x14ac:dyDescent="0.3">
      <c r="GN717" s="1" t="s">
        <v>772</v>
      </c>
    </row>
    <row r="718" spans="196:196" x14ac:dyDescent="0.3">
      <c r="GN718" s="1" t="s">
        <v>773</v>
      </c>
    </row>
    <row r="719" spans="196:196" x14ac:dyDescent="0.3">
      <c r="GN719" s="1" t="s">
        <v>774</v>
      </c>
    </row>
    <row r="720" spans="196:196" x14ac:dyDescent="0.3">
      <c r="GN720" s="1" t="s">
        <v>775</v>
      </c>
    </row>
    <row r="721" spans="196:196" x14ac:dyDescent="0.3">
      <c r="GN721" s="1" t="s">
        <v>776</v>
      </c>
    </row>
    <row r="722" spans="196:196" x14ac:dyDescent="0.3">
      <c r="GN722" s="1" t="s">
        <v>777</v>
      </c>
    </row>
    <row r="723" spans="196:196" x14ac:dyDescent="0.3">
      <c r="GN723" s="1" t="s">
        <v>778</v>
      </c>
    </row>
    <row r="724" spans="196:196" x14ac:dyDescent="0.3">
      <c r="GN724" s="1" t="s">
        <v>779</v>
      </c>
    </row>
    <row r="725" spans="196:196" x14ac:dyDescent="0.3">
      <c r="GN725" s="1" t="s">
        <v>780</v>
      </c>
    </row>
    <row r="726" spans="196:196" x14ac:dyDescent="0.3">
      <c r="GN726" s="1" t="s">
        <v>781</v>
      </c>
    </row>
    <row r="727" spans="196:196" x14ac:dyDescent="0.3">
      <c r="GN727" s="1" t="s">
        <v>782</v>
      </c>
    </row>
    <row r="728" spans="196:196" x14ac:dyDescent="0.3">
      <c r="GN728" s="1" t="s">
        <v>783</v>
      </c>
    </row>
    <row r="729" spans="196:196" x14ac:dyDescent="0.3">
      <c r="GN729" s="1" t="s">
        <v>784</v>
      </c>
    </row>
    <row r="730" spans="196:196" x14ac:dyDescent="0.3">
      <c r="GN730" s="1" t="s">
        <v>785</v>
      </c>
    </row>
    <row r="731" spans="196:196" x14ac:dyDescent="0.3">
      <c r="GN731" s="1" t="s">
        <v>786</v>
      </c>
    </row>
    <row r="732" spans="196:196" x14ac:dyDescent="0.3">
      <c r="GN732" s="1" t="s">
        <v>787</v>
      </c>
    </row>
    <row r="733" spans="196:196" x14ac:dyDescent="0.3">
      <c r="GN733" s="1" t="s">
        <v>788</v>
      </c>
    </row>
    <row r="734" spans="196:196" x14ac:dyDescent="0.3">
      <c r="GN734" s="1" t="s">
        <v>789</v>
      </c>
    </row>
    <row r="735" spans="196:196" x14ac:dyDescent="0.3">
      <c r="GN735" s="1" t="s">
        <v>790</v>
      </c>
    </row>
    <row r="736" spans="196:196" x14ac:dyDescent="0.3">
      <c r="GN736" s="1" t="s">
        <v>791</v>
      </c>
    </row>
    <row r="737" spans="196:196" x14ac:dyDescent="0.3">
      <c r="GN737" s="1" t="s">
        <v>792</v>
      </c>
    </row>
    <row r="738" spans="196:196" x14ac:dyDescent="0.3">
      <c r="GN738" s="1" t="s">
        <v>793</v>
      </c>
    </row>
    <row r="739" spans="196:196" x14ac:dyDescent="0.3">
      <c r="GN739" s="1" t="s">
        <v>794</v>
      </c>
    </row>
    <row r="740" spans="196:196" x14ac:dyDescent="0.3">
      <c r="GN740" s="1" t="s">
        <v>795</v>
      </c>
    </row>
    <row r="741" spans="196:196" x14ac:dyDescent="0.3">
      <c r="GN741" s="1" t="s">
        <v>796</v>
      </c>
    </row>
    <row r="742" spans="196:196" x14ac:dyDescent="0.3">
      <c r="GN742" s="1" t="s">
        <v>797</v>
      </c>
    </row>
    <row r="743" spans="196:196" x14ac:dyDescent="0.3">
      <c r="GN743" s="1" t="s">
        <v>798</v>
      </c>
    </row>
    <row r="744" spans="196:196" x14ac:dyDescent="0.3">
      <c r="GN744" s="1" t="s">
        <v>799</v>
      </c>
    </row>
    <row r="745" spans="196:196" x14ac:dyDescent="0.3">
      <c r="GN745" s="1" t="s">
        <v>800</v>
      </c>
    </row>
    <row r="746" spans="196:196" x14ac:dyDescent="0.3">
      <c r="GN746" s="1" t="s">
        <v>801</v>
      </c>
    </row>
    <row r="747" spans="196:196" x14ac:dyDescent="0.3">
      <c r="GN747" s="1" t="s">
        <v>802</v>
      </c>
    </row>
    <row r="748" spans="196:196" x14ac:dyDescent="0.3">
      <c r="GN748" s="1" t="s">
        <v>803</v>
      </c>
    </row>
    <row r="749" spans="196:196" x14ac:dyDescent="0.3">
      <c r="GN749" s="1" t="s">
        <v>804</v>
      </c>
    </row>
    <row r="750" spans="196:196" x14ac:dyDescent="0.3">
      <c r="GN750" s="1" t="s">
        <v>805</v>
      </c>
    </row>
    <row r="751" spans="196:196" x14ac:dyDescent="0.3">
      <c r="GN751" s="1" t="s">
        <v>806</v>
      </c>
    </row>
    <row r="752" spans="196:196" x14ac:dyDescent="0.3">
      <c r="GN752" s="1" t="s">
        <v>807</v>
      </c>
    </row>
    <row r="753" spans="196:196" x14ac:dyDescent="0.3">
      <c r="GN753" s="1" t="s">
        <v>808</v>
      </c>
    </row>
    <row r="754" spans="196:196" x14ac:dyDescent="0.3">
      <c r="GN754" s="1" t="s">
        <v>809</v>
      </c>
    </row>
    <row r="755" spans="196:196" x14ac:dyDescent="0.3">
      <c r="GN755" s="1" t="s">
        <v>810</v>
      </c>
    </row>
    <row r="756" spans="196:196" x14ac:dyDescent="0.3">
      <c r="GN756" s="1" t="s">
        <v>811</v>
      </c>
    </row>
    <row r="757" spans="196:196" x14ac:dyDescent="0.3">
      <c r="GN757" s="1" t="s">
        <v>812</v>
      </c>
    </row>
    <row r="758" spans="196:196" x14ac:dyDescent="0.3">
      <c r="GN758" s="1" t="s">
        <v>813</v>
      </c>
    </row>
    <row r="759" spans="196:196" x14ac:dyDescent="0.3">
      <c r="GN759" s="1" t="s">
        <v>814</v>
      </c>
    </row>
    <row r="760" spans="196:196" x14ac:dyDescent="0.3">
      <c r="GN760" s="1" t="s">
        <v>815</v>
      </c>
    </row>
    <row r="761" spans="196:196" x14ac:dyDescent="0.3">
      <c r="GN761" s="1" t="s">
        <v>816</v>
      </c>
    </row>
    <row r="762" spans="196:196" x14ac:dyDescent="0.3">
      <c r="GN762" s="1" t="s">
        <v>817</v>
      </c>
    </row>
    <row r="763" spans="196:196" x14ac:dyDescent="0.3">
      <c r="GN763" s="1" t="s">
        <v>818</v>
      </c>
    </row>
    <row r="764" spans="196:196" x14ac:dyDescent="0.3">
      <c r="GN764" s="1" t="s">
        <v>819</v>
      </c>
    </row>
    <row r="765" spans="196:196" x14ac:dyDescent="0.3">
      <c r="GN765" s="1" t="s">
        <v>820</v>
      </c>
    </row>
    <row r="766" spans="196:196" x14ac:dyDescent="0.3">
      <c r="GN766" s="1" t="s">
        <v>821</v>
      </c>
    </row>
    <row r="767" spans="196:196" x14ac:dyDescent="0.3">
      <c r="GN767" s="1" t="s">
        <v>822</v>
      </c>
    </row>
    <row r="768" spans="196:196" x14ac:dyDescent="0.3">
      <c r="GN768" s="1" t="s">
        <v>823</v>
      </c>
    </row>
    <row r="769" spans="196:196" x14ac:dyDescent="0.3">
      <c r="GN769" s="1" t="s">
        <v>824</v>
      </c>
    </row>
    <row r="770" spans="196:196" x14ac:dyDescent="0.3">
      <c r="GN770" s="1" t="s">
        <v>825</v>
      </c>
    </row>
    <row r="771" spans="196:196" x14ac:dyDescent="0.3">
      <c r="GN771" s="1" t="s">
        <v>826</v>
      </c>
    </row>
    <row r="772" spans="196:196" x14ac:dyDescent="0.3">
      <c r="GN772" s="1" t="s">
        <v>827</v>
      </c>
    </row>
    <row r="773" spans="196:196" x14ac:dyDescent="0.3">
      <c r="GN773" s="1" t="s">
        <v>828</v>
      </c>
    </row>
    <row r="774" spans="196:196" x14ac:dyDescent="0.3">
      <c r="GN774" s="1" t="s">
        <v>829</v>
      </c>
    </row>
    <row r="775" spans="196:196" x14ac:dyDescent="0.3">
      <c r="GN775" s="1" t="s">
        <v>830</v>
      </c>
    </row>
    <row r="776" spans="196:196" x14ac:dyDescent="0.3">
      <c r="GN776" s="1" t="s">
        <v>831</v>
      </c>
    </row>
    <row r="777" spans="196:196" x14ac:dyDescent="0.3">
      <c r="GN777" s="1" t="s">
        <v>832</v>
      </c>
    </row>
    <row r="778" spans="196:196" x14ac:dyDescent="0.3">
      <c r="GN778" s="1" t="s">
        <v>833</v>
      </c>
    </row>
    <row r="779" spans="196:196" x14ac:dyDescent="0.3">
      <c r="GN779" s="1" t="s">
        <v>834</v>
      </c>
    </row>
    <row r="780" spans="196:196" x14ac:dyDescent="0.3">
      <c r="GN780" s="1" t="s">
        <v>835</v>
      </c>
    </row>
    <row r="781" spans="196:196" x14ac:dyDescent="0.3">
      <c r="GN781" s="1" t="s">
        <v>836</v>
      </c>
    </row>
    <row r="782" spans="196:196" x14ac:dyDescent="0.3">
      <c r="GN782" s="1" t="s">
        <v>837</v>
      </c>
    </row>
    <row r="783" spans="196:196" x14ac:dyDescent="0.3">
      <c r="GN783" s="1" t="s">
        <v>838</v>
      </c>
    </row>
    <row r="784" spans="196:196" x14ac:dyDescent="0.3">
      <c r="GN784" s="1" t="s">
        <v>839</v>
      </c>
    </row>
    <row r="785" spans="196:196" x14ac:dyDescent="0.3">
      <c r="GN785" s="1" t="s">
        <v>840</v>
      </c>
    </row>
    <row r="786" spans="196:196" x14ac:dyDescent="0.3">
      <c r="GN786" s="1" t="s">
        <v>841</v>
      </c>
    </row>
    <row r="787" spans="196:196" x14ac:dyDescent="0.3">
      <c r="GN787" s="1" t="s">
        <v>842</v>
      </c>
    </row>
    <row r="788" spans="196:196" x14ac:dyDescent="0.3">
      <c r="GN788" s="1" t="s">
        <v>843</v>
      </c>
    </row>
    <row r="789" spans="196:196" x14ac:dyDescent="0.3">
      <c r="GN789" s="1" t="s">
        <v>844</v>
      </c>
    </row>
    <row r="790" spans="196:196" x14ac:dyDescent="0.3">
      <c r="GN790" s="1" t="s">
        <v>845</v>
      </c>
    </row>
    <row r="791" spans="196:196" x14ac:dyDescent="0.3">
      <c r="GN791" s="1" t="s">
        <v>846</v>
      </c>
    </row>
    <row r="792" spans="196:196" x14ac:dyDescent="0.3">
      <c r="GN792" s="1" t="s">
        <v>847</v>
      </c>
    </row>
    <row r="793" spans="196:196" x14ac:dyDescent="0.3">
      <c r="GN793" s="1" t="s">
        <v>848</v>
      </c>
    </row>
    <row r="794" spans="196:196" x14ac:dyDescent="0.3">
      <c r="GN794" s="1" t="s">
        <v>849</v>
      </c>
    </row>
    <row r="795" spans="196:196" x14ac:dyDescent="0.3">
      <c r="GN795" s="1" t="s">
        <v>850</v>
      </c>
    </row>
    <row r="796" spans="196:196" x14ac:dyDescent="0.3">
      <c r="GN796" s="1" t="s">
        <v>851</v>
      </c>
    </row>
    <row r="797" spans="196:196" x14ac:dyDescent="0.3">
      <c r="GN797" s="1" t="s">
        <v>852</v>
      </c>
    </row>
    <row r="798" spans="196:196" x14ac:dyDescent="0.3">
      <c r="GN798" s="1" t="s">
        <v>853</v>
      </c>
    </row>
    <row r="799" spans="196:196" x14ac:dyDescent="0.3">
      <c r="GN799" s="1" t="s">
        <v>854</v>
      </c>
    </row>
    <row r="800" spans="196:196" x14ac:dyDescent="0.3">
      <c r="GN800" s="1" t="s">
        <v>855</v>
      </c>
    </row>
    <row r="801" spans="196:196" x14ac:dyDescent="0.3">
      <c r="GN801" s="1" t="s">
        <v>856</v>
      </c>
    </row>
    <row r="802" spans="196:196" x14ac:dyDescent="0.3">
      <c r="GN802" s="1" t="s">
        <v>857</v>
      </c>
    </row>
    <row r="803" spans="196:196" x14ac:dyDescent="0.3">
      <c r="GN803" s="1" t="s">
        <v>858</v>
      </c>
    </row>
    <row r="804" spans="196:196" x14ac:dyDescent="0.3">
      <c r="GN804" s="1" t="s">
        <v>859</v>
      </c>
    </row>
    <row r="805" spans="196:196" x14ac:dyDescent="0.3">
      <c r="GN805" s="1" t="s">
        <v>860</v>
      </c>
    </row>
    <row r="806" spans="196:196" x14ac:dyDescent="0.3">
      <c r="GN806" s="1" t="s">
        <v>861</v>
      </c>
    </row>
    <row r="807" spans="196:196" x14ac:dyDescent="0.3">
      <c r="GN807" s="1" t="s">
        <v>862</v>
      </c>
    </row>
    <row r="808" spans="196:196" x14ac:dyDescent="0.3">
      <c r="GN808" s="1" t="s">
        <v>863</v>
      </c>
    </row>
    <row r="809" spans="196:196" x14ac:dyDescent="0.3">
      <c r="GN809" s="1" t="s">
        <v>864</v>
      </c>
    </row>
    <row r="810" spans="196:196" x14ac:dyDescent="0.3">
      <c r="GN810" s="1" t="s">
        <v>865</v>
      </c>
    </row>
    <row r="811" spans="196:196" x14ac:dyDescent="0.3">
      <c r="GN811" s="1" t="s">
        <v>866</v>
      </c>
    </row>
    <row r="812" spans="196:196" x14ac:dyDescent="0.3">
      <c r="GN812" s="1" t="s">
        <v>867</v>
      </c>
    </row>
    <row r="813" spans="196:196" x14ac:dyDescent="0.3">
      <c r="GN813" s="1" t="s">
        <v>868</v>
      </c>
    </row>
    <row r="814" spans="196:196" x14ac:dyDescent="0.3">
      <c r="GN814" s="1" t="s">
        <v>869</v>
      </c>
    </row>
    <row r="815" spans="196:196" x14ac:dyDescent="0.3">
      <c r="GN815" s="1" t="s">
        <v>870</v>
      </c>
    </row>
    <row r="816" spans="196:196" x14ac:dyDescent="0.3">
      <c r="GN816" s="1" t="s">
        <v>871</v>
      </c>
    </row>
    <row r="817" spans="196:196" x14ac:dyDescent="0.3">
      <c r="GN817" s="1" t="s">
        <v>872</v>
      </c>
    </row>
    <row r="818" spans="196:196" x14ac:dyDescent="0.3">
      <c r="GN818" s="1" t="s">
        <v>873</v>
      </c>
    </row>
    <row r="819" spans="196:196" x14ac:dyDescent="0.3">
      <c r="GN819" s="1" t="s">
        <v>874</v>
      </c>
    </row>
    <row r="820" spans="196:196" x14ac:dyDescent="0.3">
      <c r="GN820" s="1" t="s">
        <v>875</v>
      </c>
    </row>
    <row r="821" spans="196:196" x14ac:dyDescent="0.3">
      <c r="GN821" s="1" t="s">
        <v>876</v>
      </c>
    </row>
    <row r="822" spans="196:196" x14ac:dyDescent="0.3">
      <c r="GN822" s="1" t="s">
        <v>877</v>
      </c>
    </row>
    <row r="823" spans="196:196" x14ac:dyDescent="0.3">
      <c r="GN823" s="1" t="s">
        <v>878</v>
      </c>
    </row>
    <row r="824" spans="196:196" x14ac:dyDescent="0.3">
      <c r="GN824" s="1" t="s">
        <v>879</v>
      </c>
    </row>
    <row r="825" spans="196:196" x14ac:dyDescent="0.3">
      <c r="GN825" s="1" t="s">
        <v>880</v>
      </c>
    </row>
    <row r="826" spans="196:196" x14ac:dyDescent="0.3">
      <c r="GN826" s="1" t="s">
        <v>881</v>
      </c>
    </row>
    <row r="827" spans="196:196" x14ac:dyDescent="0.3">
      <c r="GN827" s="1" t="s">
        <v>882</v>
      </c>
    </row>
    <row r="828" spans="196:196" x14ac:dyDescent="0.3">
      <c r="GN828" s="1" t="s">
        <v>883</v>
      </c>
    </row>
    <row r="829" spans="196:196" x14ac:dyDescent="0.3">
      <c r="GN829" s="1" t="s">
        <v>884</v>
      </c>
    </row>
    <row r="830" spans="196:196" x14ac:dyDescent="0.3">
      <c r="GN830" s="1" t="s">
        <v>885</v>
      </c>
    </row>
    <row r="831" spans="196:196" x14ac:dyDescent="0.3">
      <c r="GN831" s="1" t="s">
        <v>886</v>
      </c>
    </row>
    <row r="832" spans="196:196" x14ac:dyDescent="0.3">
      <c r="GN832" s="1" t="s">
        <v>887</v>
      </c>
    </row>
    <row r="833" spans="196:196" x14ac:dyDescent="0.3">
      <c r="GN833" s="1" t="s">
        <v>888</v>
      </c>
    </row>
    <row r="834" spans="196:196" x14ac:dyDescent="0.3">
      <c r="GN834" s="1" t="s">
        <v>889</v>
      </c>
    </row>
    <row r="835" spans="196:196" x14ac:dyDescent="0.3">
      <c r="GN835" s="1" t="s">
        <v>890</v>
      </c>
    </row>
    <row r="836" spans="196:196" x14ac:dyDescent="0.3">
      <c r="GN836" s="1" t="s">
        <v>891</v>
      </c>
    </row>
    <row r="837" spans="196:196" x14ac:dyDescent="0.3">
      <c r="GN837" s="1" t="s">
        <v>892</v>
      </c>
    </row>
    <row r="838" spans="196:196" x14ac:dyDescent="0.3">
      <c r="GN838" s="1" t="s">
        <v>893</v>
      </c>
    </row>
    <row r="839" spans="196:196" x14ac:dyDescent="0.3">
      <c r="GN839" s="1" t="s">
        <v>894</v>
      </c>
    </row>
    <row r="840" spans="196:196" x14ac:dyDescent="0.3">
      <c r="GN840" s="1" t="s">
        <v>895</v>
      </c>
    </row>
    <row r="841" spans="196:196" x14ac:dyDescent="0.3">
      <c r="GN841" s="1" t="s">
        <v>896</v>
      </c>
    </row>
    <row r="842" spans="196:196" x14ac:dyDescent="0.3">
      <c r="GN842" s="1" t="s">
        <v>897</v>
      </c>
    </row>
    <row r="843" spans="196:196" x14ac:dyDescent="0.3">
      <c r="GN843" s="1" t="s">
        <v>898</v>
      </c>
    </row>
    <row r="844" spans="196:196" x14ac:dyDescent="0.3">
      <c r="GN844" s="1" t="s">
        <v>899</v>
      </c>
    </row>
    <row r="845" spans="196:196" x14ac:dyDescent="0.3">
      <c r="GN845" s="1" t="s">
        <v>900</v>
      </c>
    </row>
    <row r="846" spans="196:196" x14ac:dyDescent="0.3">
      <c r="GN846" s="1" t="s">
        <v>901</v>
      </c>
    </row>
    <row r="847" spans="196:196" x14ac:dyDescent="0.3">
      <c r="GN847" s="1" t="s">
        <v>902</v>
      </c>
    </row>
    <row r="848" spans="196:196" x14ac:dyDescent="0.3">
      <c r="GN848" s="1" t="s">
        <v>903</v>
      </c>
    </row>
    <row r="849" spans="196:196" x14ac:dyDescent="0.3">
      <c r="GN849" s="1" t="s">
        <v>904</v>
      </c>
    </row>
    <row r="850" spans="196:196" x14ac:dyDescent="0.3">
      <c r="GN850" s="1" t="s">
        <v>905</v>
      </c>
    </row>
    <row r="851" spans="196:196" x14ac:dyDescent="0.3">
      <c r="GN851" s="1" t="s">
        <v>906</v>
      </c>
    </row>
    <row r="852" spans="196:196" x14ac:dyDescent="0.3">
      <c r="GN852" s="1" t="s">
        <v>907</v>
      </c>
    </row>
    <row r="853" spans="196:196" x14ac:dyDescent="0.3">
      <c r="GN853" s="1" t="s">
        <v>908</v>
      </c>
    </row>
    <row r="854" spans="196:196" x14ac:dyDescent="0.3">
      <c r="GN854" s="1" t="s">
        <v>909</v>
      </c>
    </row>
    <row r="855" spans="196:196" x14ac:dyDescent="0.3">
      <c r="GN855" s="1" t="s">
        <v>910</v>
      </c>
    </row>
    <row r="856" spans="196:196" x14ac:dyDescent="0.3">
      <c r="GN856" s="1" t="s">
        <v>911</v>
      </c>
    </row>
    <row r="857" spans="196:196" x14ac:dyDescent="0.3">
      <c r="GN857" s="1" t="s">
        <v>912</v>
      </c>
    </row>
    <row r="858" spans="196:196" x14ac:dyDescent="0.3">
      <c r="GN858" s="1" t="s">
        <v>913</v>
      </c>
    </row>
    <row r="859" spans="196:196" x14ac:dyDescent="0.3">
      <c r="GN859" s="1" t="s">
        <v>914</v>
      </c>
    </row>
    <row r="860" spans="196:196" x14ac:dyDescent="0.3">
      <c r="GN860" s="1" t="s">
        <v>915</v>
      </c>
    </row>
    <row r="861" spans="196:196" x14ac:dyDescent="0.3">
      <c r="GN861" s="1" t="s">
        <v>916</v>
      </c>
    </row>
    <row r="862" spans="196:196" x14ac:dyDescent="0.3">
      <c r="GN862" s="1" t="s">
        <v>917</v>
      </c>
    </row>
    <row r="863" spans="196:196" x14ac:dyDescent="0.3">
      <c r="GN863" s="1" t="s">
        <v>918</v>
      </c>
    </row>
    <row r="864" spans="196:196" x14ac:dyDescent="0.3">
      <c r="GN864" s="1" t="s">
        <v>919</v>
      </c>
    </row>
    <row r="865" spans="196:196" x14ac:dyDescent="0.3">
      <c r="GN865" s="1" t="s">
        <v>920</v>
      </c>
    </row>
    <row r="866" spans="196:196" x14ac:dyDescent="0.3">
      <c r="GN866" s="1" t="s">
        <v>921</v>
      </c>
    </row>
    <row r="867" spans="196:196" x14ac:dyDescent="0.3">
      <c r="GN867" s="1" t="s">
        <v>922</v>
      </c>
    </row>
    <row r="868" spans="196:196" x14ac:dyDescent="0.3">
      <c r="GN868" s="1" t="s">
        <v>923</v>
      </c>
    </row>
    <row r="869" spans="196:196" x14ac:dyDescent="0.3">
      <c r="GN869" s="1" t="s">
        <v>924</v>
      </c>
    </row>
    <row r="870" spans="196:196" x14ac:dyDescent="0.3">
      <c r="GN870" s="1" t="s">
        <v>925</v>
      </c>
    </row>
    <row r="871" spans="196:196" x14ac:dyDescent="0.3">
      <c r="GN871" s="1" t="s">
        <v>926</v>
      </c>
    </row>
    <row r="872" spans="196:196" x14ac:dyDescent="0.3">
      <c r="GN872" s="1" t="s">
        <v>927</v>
      </c>
    </row>
    <row r="873" spans="196:196" x14ac:dyDescent="0.3">
      <c r="GN873" s="1" t="s">
        <v>928</v>
      </c>
    </row>
    <row r="874" spans="196:196" x14ac:dyDescent="0.3">
      <c r="GN874" s="1" t="s">
        <v>929</v>
      </c>
    </row>
    <row r="875" spans="196:196" x14ac:dyDescent="0.3">
      <c r="GN875" s="1" t="s">
        <v>930</v>
      </c>
    </row>
    <row r="876" spans="196:196" x14ac:dyDescent="0.3">
      <c r="GN876" s="1" t="s">
        <v>931</v>
      </c>
    </row>
    <row r="877" spans="196:196" x14ac:dyDescent="0.3">
      <c r="GN877" s="1" t="s">
        <v>932</v>
      </c>
    </row>
    <row r="878" spans="196:196" x14ac:dyDescent="0.3">
      <c r="GN878" s="1" t="s">
        <v>933</v>
      </c>
    </row>
    <row r="879" spans="196:196" x14ac:dyDescent="0.3">
      <c r="GN879" s="1" t="s">
        <v>934</v>
      </c>
    </row>
    <row r="880" spans="196:196" x14ac:dyDescent="0.3">
      <c r="GN880" s="1" t="s">
        <v>935</v>
      </c>
    </row>
    <row r="881" spans="196:196" x14ac:dyDescent="0.3">
      <c r="GN881" s="1" t="s">
        <v>936</v>
      </c>
    </row>
    <row r="882" spans="196:196" x14ac:dyDescent="0.3">
      <c r="GN882" s="1" t="s">
        <v>937</v>
      </c>
    </row>
    <row r="883" spans="196:196" x14ac:dyDescent="0.3">
      <c r="GN883" s="1" t="s">
        <v>938</v>
      </c>
    </row>
    <row r="884" spans="196:196" x14ac:dyDescent="0.3">
      <c r="GN884" s="1" t="s">
        <v>939</v>
      </c>
    </row>
    <row r="885" spans="196:196" x14ac:dyDescent="0.3">
      <c r="GN885" s="1" t="s">
        <v>940</v>
      </c>
    </row>
    <row r="886" spans="196:196" x14ac:dyDescent="0.3">
      <c r="GN886" s="1" t="s">
        <v>941</v>
      </c>
    </row>
    <row r="887" spans="196:196" x14ac:dyDescent="0.3">
      <c r="GN887" s="1" t="s">
        <v>942</v>
      </c>
    </row>
    <row r="888" spans="196:196" x14ac:dyDescent="0.3">
      <c r="GN888" s="1" t="s">
        <v>943</v>
      </c>
    </row>
    <row r="889" spans="196:196" x14ac:dyDescent="0.3">
      <c r="GN889" s="1" t="s">
        <v>944</v>
      </c>
    </row>
    <row r="890" spans="196:196" x14ac:dyDescent="0.3">
      <c r="GN890" s="1" t="s">
        <v>945</v>
      </c>
    </row>
    <row r="891" spans="196:196" x14ac:dyDescent="0.3">
      <c r="GN891" s="1" t="s">
        <v>946</v>
      </c>
    </row>
    <row r="892" spans="196:196" x14ac:dyDescent="0.3">
      <c r="GN892" s="1" t="s">
        <v>947</v>
      </c>
    </row>
    <row r="893" spans="196:196" x14ac:dyDescent="0.3">
      <c r="GN893" s="1" t="s">
        <v>948</v>
      </c>
    </row>
    <row r="894" spans="196:196" x14ac:dyDescent="0.3">
      <c r="GN894" s="1" t="s">
        <v>949</v>
      </c>
    </row>
    <row r="895" spans="196:196" x14ac:dyDescent="0.3">
      <c r="GN895" s="1" t="s">
        <v>950</v>
      </c>
    </row>
    <row r="896" spans="196:196" x14ac:dyDescent="0.3">
      <c r="GN896" s="1" t="s">
        <v>951</v>
      </c>
    </row>
    <row r="897" spans="196:196" x14ac:dyDescent="0.3">
      <c r="GN897" s="1" t="s">
        <v>952</v>
      </c>
    </row>
    <row r="898" spans="196:196" x14ac:dyDescent="0.3">
      <c r="GN898" s="1" t="s">
        <v>953</v>
      </c>
    </row>
    <row r="899" spans="196:196" x14ac:dyDescent="0.3">
      <c r="GN899" s="1" t="s">
        <v>954</v>
      </c>
    </row>
    <row r="900" spans="196:196" x14ac:dyDescent="0.3">
      <c r="GN900" s="1" t="s">
        <v>955</v>
      </c>
    </row>
    <row r="901" spans="196:196" x14ac:dyDescent="0.3">
      <c r="GN901" s="1" t="s">
        <v>956</v>
      </c>
    </row>
    <row r="902" spans="196:196" x14ac:dyDescent="0.3">
      <c r="GN902" s="1" t="s">
        <v>957</v>
      </c>
    </row>
    <row r="903" spans="196:196" x14ac:dyDescent="0.3">
      <c r="GN903" s="1" t="s">
        <v>958</v>
      </c>
    </row>
    <row r="904" spans="196:196" x14ac:dyDescent="0.3">
      <c r="GN904" s="1" t="s">
        <v>959</v>
      </c>
    </row>
    <row r="905" spans="196:196" x14ac:dyDescent="0.3">
      <c r="GN905" s="1" t="s">
        <v>960</v>
      </c>
    </row>
    <row r="906" spans="196:196" x14ac:dyDescent="0.3">
      <c r="GN906" s="1" t="s">
        <v>961</v>
      </c>
    </row>
    <row r="907" spans="196:196" x14ac:dyDescent="0.3">
      <c r="GN907" s="1" t="s">
        <v>962</v>
      </c>
    </row>
    <row r="908" spans="196:196" x14ac:dyDescent="0.3">
      <c r="GN908" s="1" t="s">
        <v>963</v>
      </c>
    </row>
    <row r="909" spans="196:196" x14ac:dyDescent="0.3">
      <c r="GN909" s="1" t="s">
        <v>964</v>
      </c>
    </row>
    <row r="910" spans="196:196" x14ac:dyDescent="0.3">
      <c r="GN910" s="1" t="s">
        <v>965</v>
      </c>
    </row>
    <row r="911" spans="196:196" x14ac:dyDescent="0.3">
      <c r="GN911" s="1" t="s">
        <v>966</v>
      </c>
    </row>
    <row r="912" spans="196:196" x14ac:dyDescent="0.3">
      <c r="GN912" s="1" t="s">
        <v>967</v>
      </c>
    </row>
    <row r="913" spans="196:196" x14ac:dyDescent="0.3">
      <c r="GN913" s="1" t="s">
        <v>968</v>
      </c>
    </row>
    <row r="914" spans="196:196" x14ac:dyDescent="0.3">
      <c r="GN914" s="1" t="s">
        <v>969</v>
      </c>
    </row>
    <row r="915" spans="196:196" x14ac:dyDescent="0.3">
      <c r="GN915" s="1" t="s">
        <v>970</v>
      </c>
    </row>
    <row r="916" spans="196:196" x14ac:dyDescent="0.3">
      <c r="GN916" s="1" t="s">
        <v>971</v>
      </c>
    </row>
    <row r="917" spans="196:196" x14ac:dyDescent="0.3">
      <c r="GN917" s="1" t="s">
        <v>972</v>
      </c>
    </row>
    <row r="918" spans="196:196" x14ac:dyDescent="0.3">
      <c r="GN918" s="1" t="s">
        <v>973</v>
      </c>
    </row>
    <row r="919" spans="196:196" x14ac:dyDescent="0.3">
      <c r="GN919" s="1" t="s">
        <v>974</v>
      </c>
    </row>
    <row r="920" spans="196:196" x14ac:dyDescent="0.3">
      <c r="GN920" s="1" t="s">
        <v>975</v>
      </c>
    </row>
    <row r="921" spans="196:196" x14ac:dyDescent="0.3">
      <c r="GN921" s="1" t="s">
        <v>976</v>
      </c>
    </row>
    <row r="922" spans="196:196" x14ac:dyDescent="0.3">
      <c r="GN922" s="1" t="s">
        <v>977</v>
      </c>
    </row>
    <row r="923" spans="196:196" x14ac:dyDescent="0.3">
      <c r="GN923" s="1" t="s">
        <v>978</v>
      </c>
    </row>
    <row r="924" spans="196:196" x14ac:dyDescent="0.3">
      <c r="GN924" s="1" t="s">
        <v>979</v>
      </c>
    </row>
    <row r="925" spans="196:196" x14ac:dyDescent="0.3">
      <c r="GN925" s="1" t="s">
        <v>980</v>
      </c>
    </row>
    <row r="926" spans="196:196" x14ac:dyDescent="0.3">
      <c r="GN926" s="1" t="s">
        <v>981</v>
      </c>
    </row>
    <row r="927" spans="196:196" x14ac:dyDescent="0.3">
      <c r="GN927" s="1" t="s">
        <v>982</v>
      </c>
    </row>
    <row r="928" spans="196:196" x14ac:dyDescent="0.3">
      <c r="GN928" s="1" t="s">
        <v>983</v>
      </c>
    </row>
    <row r="929" spans="196:196" x14ac:dyDescent="0.3">
      <c r="GN929" s="1" t="s">
        <v>984</v>
      </c>
    </row>
    <row r="930" spans="196:196" x14ac:dyDescent="0.3">
      <c r="GN930" s="1" t="s">
        <v>985</v>
      </c>
    </row>
    <row r="931" spans="196:196" x14ac:dyDescent="0.3">
      <c r="GN931" s="1" t="s">
        <v>986</v>
      </c>
    </row>
    <row r="932" spans="196:196" x14ac:dyDescent="0.3">
      <c r="GN932" s="1" t="s">
        <v>987</v>
      </c>
    </row>
    <row r="933" spans="196:196" x14ac:dyDescent="0.3">
      <c r="GN933" s="1" t="s">
        <v>988</v>
      </c>
    </row>
    <row r="934" spans="196:196" x14ac:dyDescent="0.3">
      <c r="GN934" s="1" t="s">
        <v>989</v>
      </c>
    </row>
    <row r="935" spans="196:196" x14ac:dyDescent="0.3">
      <c r="GN935" s="1" t="s">
        <v>990</v>
      </c>
    </row>
    <row r="936" spans="196:196" x14ac:dyDescent="0.3">
      <c r="GN936" s="1" t="s">
        <v>991</v>
      </c>
    </row>
    <row r="937" spans="196:196" x14ac:dyDescent="0.3">
      <c r="GN937" s="1" t="s">
        <v>992</v>
      </c>
    </row>
    <row r="938" spans="196:196" x14ac:dyDescent="0.3">
      <c r="GN938" s="1" t="s">
        <v>993</v>
      </c>
    </row>
    <row r="939" spans="196:196" x14ac:dyDescent="0.3">
      <c r="GN939" s="1" t="s">
        <v>994</v>
      </c>
    </row>
    <row r="940" spans="196:196" x14ac:dyDescent="0.3">
      <c r="GN940" s="1" t="s">
        <v>995</v>
      </c>
    </row>
    <row r="941" spans="196:196" x14ac:dyDescent="0.3">
      <c r="GN941" s="1" t="s">
        <v>996</v>
      </c>
    </row>
    <row r="942" spans="196:196" x14ac:dyDescent="0.3">
      <c r="GN942" s="1" t="s">
        <v>997</v>
      </c>
    </row>
    <row r="943" spans="196:196" x14ac:dyDescent="0.3">
      <c r="GN943" s="1" t="s">
        <v>998</v>
      </c>
    </row>
    <row r="944" spans="196:196" x14ac:dyDescent="0.3">
      <c r="GN944" s="1" t="s">
        <v>999</v>
      </c>
    </row>
    <row r="945" spans="196:196" x14ac:dyDescent="0.3">
      <c r="GN945" s="1" t="s">
        <v>1000</v>
      </c>
    </row>
    <row r="946" spans="196:196" x14ac:dyDescent="0.3">
      <c r="GN946" s="1" t="s">
        <v>1001</v>
      </c>
    </row>
    <row r="947" spans="196:196" x14ac:dyDescent="0.3">
      <c r="GN947" s="1" t="s">
        <v>1002</v>
      </c>
    </row>
    <row r="948" spans="196:196" x14ac:dyDescent="0.3">
      <c r="GN948" s="1" t="s">
        <v>1003</v>
      </c>
    </row>
    <row r="949" spans="196:196" x14ac:dyDescent="0.3">
      <c r="GN949" s="1" t="s">
        <v>1004</v>
      </c>
    </row>
    <row r="950" spans="196:196" x14ac:dyDescent="0.3">
      <c r="GN950" s="1" t="s">
        <v>1005</v>
      </c>
    </row>
    <row r="951" spans="196:196" x14ac:dyDescent="0.3">
      <c r="GN951" s="1" t="s">
        <v>1006</v>
      </c>
    </row>
    <row r="952" spans="196:196" x14ac:dyDescent="0.3">
      <c r="GN952" s="1" t="s">
        <v>1007</v>
      </c>
    </row>
    <row r="953" spans="196:196" x14ac:dyDescent="0.3">
      <c r="GN953" s="1" t="s">
        <v>1008</v>
      </c>
    </row>
    <row r="954" spans="196:196" x14ac:dyDescent="0.3">
      <c r="GN954" s="1" t="s">
        <v>1009</v>
      </c>
    </row>
    <row r="955" spans="196:196" x14ac:dyDescent="0.3">
      <c r="GN955" s="1" t="s">
        <v>1010</v>
      </c>
    </row>
    <row r="956" spans="196:196" x14ac:dyDescent="0.3">
      <c r="GN956" s="1" t="s">
        <v>1011</v>
      </c>
    </row>
    <row r="957" spans="196:196" x14ac:dyDescent="0.3">
      <c r="GN957" s="1" t="s">
        <v>1012</v>
      </c>
    </row>
    <row r="958" spans="196:196" x14ac:dyDescent="0.3">
      <c r="GN958" s="1" t="s">
        <v>1013</v>
      </c>
    </row>
    <row r="959" spans="196:196" x14ac:dyDescent="0.3">
      <c r="GN959" s="1" t="s">
        <v>1014</v>
      </c>
    </row>
    <row r="960" spans="196:196" x14ac:dyDescent="0.3">
      <c r="GN960" s="1" t="s">
        <v>1015</v>
      </c>
    </row>
    <row r="961" spans="196:196" x14ac:dyDescent="0.3">
      <c r="GN961" s="1" t="s">
        <v>1016</v>
      </c>
    </row>
    <row r="962" spans="196:196" x14ac:dyDescent="0.3">
      <c r="GN962" s="1" t="s">
        <v>1017</v>
      </c>
    </row>
    <row r="963" spans="196:196" x14ac:dyDescent="0.3">
      <c r="GN963" s="1" t="s">
        <v>1018</v>
      </c>
    </row>
    <row r="964" spans="196:196" x14ac:dyDescent="0.3">
      <c r="GN964" s="1" t="s">
        <v>1019</v>
      </c>
    </row>
    <row r="965" spans="196:196" x14ac:dyDescent="0.3">
      <c r="GN965" s="1" t="s">
        <v>1020</v>
      </c>
    </row>
    <row r="966" spans="196:196" x14ac:dyDescent="0.3">
      <c r="GN966" s="1" t="s">
        <v>1021</v>
      </c>
    </row>
    <row r="967" spans="196:196" x14ac:dyDescent="0.3">
      <c r="GN967" s="1" t="s">
        <v>1022</v>
      </c>
    </row>
    <row r="968" spans="196:196" x14ac:dyDescent="0.3">
      <c r="GN968" s="1" t="s">
        <v>1023</v>
      </c>
    </row>
    <row r="969" spans="196:196" x14ac:dyDescent="0.3">
      <c r="GN969" s="1" t="s">
        <v>1024</v>
      </c>
    </row>
    <row r="970" spans="196:196" x14ac:dyDescent="0.3">
      <c r="GN970" s="1" t="s">
        <v>1025</v>
      </c>
    </row>
    <row r="971" spans="196:196" x14ac:dyDescent="0.3">
      <c r="GN971" s="1" t="s">
        <v>1026</v>
      </c>
    </row>
    <row r="972" spans="196:196" x14ac:dyDescent="0.3">
      <c r="GN972" s="1" t="s">
        <v>1027</v>
      </c>
    </row>
    <row r="973" spans="196:196" x14ac:dyDescent="0.3">
      <c r="GN973" s="1" t="s">
        <v>1028</v>
      </c>
    </row>
    <row r="974" spans="196:196" x14ac:dyDescent="0.3">
      <c r="GN974" s="1" t="s">
        <v>1029</v>
      </c>
    </row>
    <row r="975" spans="196:196" x14ac:dyDescent="0.3">
      <c r="GN975" s="1" t="s">
        <v>1030</v>
      </c>
    </row>
    <row r="976" spans="196:196" x14ac:dyDescent="0.3">
      <c r="GN976" s="1" t="s">
        <v>1031</v>
      </c>
    </row>
    <row r="977" spans="196:196" x14ac:dyDescent="0.3">
      <c r="GN977" s="1" t="s">
        <v>1032</v>
      </c>
    </row>
    <row r="978" spans="196:196" x14ac:dyDescent="0.3">
      <c r="GN978" s="1" t="s">
        <v>1033</v>
      </c>
    </row>
    <row r="979" spans="196:196" x14ac:dyDescent="0.3">
      <c r="GN979" s="1" t="s">
        <v>1034</v>
      </c>
    </row>
    <row r="980" spans="196:196" x14ac:dyDescent="0.3">
      <c r="GN980" s="1" t="s">
        <v>1035</v>
      </c>
    </row>
    <row r="981" spans="196:196" x14ac:dyDescent="0.3">
      <c r="GN981" s="1" t="s">
        <v>1036</v>
      </c>
    </row>
    <row r="982" spans="196:196" x14ac:dyDescent="0.3">
      <c r="GN982" s="1" t="s">
        <v>1037</v>
      </c>
    </row>
    <row r="983" spans="196:196" x14ac:dyDescent="0.3">
      <c r="GN983" s="1" t="s">
        <v>1038</v>
      </c>
    </row>
    <row r="984" spans="196:196" x14ac:dyDescent="0.3">
      <c r="GN984" s="1" t="s">
        <v>1039</v>
      </c>
    </row>
    <row r="985" spans="196:196" x14ac:dyDescent="0.3">
      <c r="GN985" s="1" t="s">
        <v>1040</v>
      </c>
    </row>
    <row r="986" spans="196:196" x14ac:dyDescent="0.3">
      <c r="GN986" s="1" t="s">
        <v>1041</v>
      </c>
    </row>
    <row r="987" spans="196:196" x14ac:dyDescent="0.3">
      <c r="GN987" s="1" t="s">
        <v>1042</v>
      </c>
    </row>
    <row r="988" spans="196:196" x14ac:dyDescent="0.3">
      <c r="GN988" s="1" t="s">
        <v>1043</v>
      </c>
    </row>
    <row r="989" spans="196:196" x14ac:dyDescent="0.3">
      <c r="GN989" s="1" t="s">
        <v>1044</v>
      </c>
    </row>
    <row r="990" spans="196:196" x14ac:dyDescent="0.3">
      <c r="GN990" s="1" t="s">
        <v>1045</v>
      </c>
    </row>
    <row r="991" spans="196:196" x14ac:dyDescent="0.3">
      <c r="GN991" s="1" t="s">
        <v>1046</v>
      </c>
    </row>
    <row r="992" spans="196:196" x14ac:dyDescent="0.3">
      <c r="GN992" s="1" t="s">
        <v>1047</v>
      </c>
    </row>
    <row r="993" spans="196:196" x14ac:dyDescent="0.3">
      <c r="GN993" s="1" t="s">
        <v>1048</v>
      </c>
    </row>
    <row r="994" spans="196:196" x14ac:dyDescent="0.3">
      <c r="GN994" s="1" t="s">
        <v>1049</v>
      </c>
    </row>
    <row r="995" spans="196:196" x14ac:dyDescent="0.3">
      <c r="GN995" s="1" t="s">
        <v>1050</v>
      </c>
    </row>
    <row r="996" spans="196:196" x14ac:dyDescent="0.3">
      <c r="GN996" s="1" t="s">
        <v>1051</v>
      </c>
    </row>
    <row r="997" spans="196:196" x14ac:dyDescent="0.3">
      <c r="GN997" s="1" t="s">
        <v>1052</v>
      </c>
    </row>
    <row r="998" spans="196:196" x14ac:dyDescent="0.3">
      <c r="GN998" s="1" t="s">
        <v>1053</v>
      </c>
    </row>
    <row r="999" spans="196:196" x14ac:dyDescent="0.3">
      <c r="GN999" s="1" t="s">
        <v>1054</v>
      </c>
    </row>
    <row r="1000" spans="196:196" x14ac:dyDescent="0.3">
      <c r="GN1000" s="1" t="s">
        <v>1055</v>
      </c>
    </row>
    <row r="1001" spans="196:196" x14ac:dyDescent="0.3">
      <c r="GN1001" s="1" t="s">
        <v>1056</v>
      </c>
    </row>
    <row r="1002" spans="196:196" x14ac:dyDescent="0.3">
      <c r="GN1002" s="1" t="s">
        <v>1057</v>
      </c>
    </row>
    <row r="1003" spans="196:196" x14ac:dyDescent="0.3">
      <c r="GN1003" s="1" t="s">
        <v>1058</v>
      </c>
    </row>
    <row r="1004" spans="196:196" x14ac:dyDescent="0.3">
      <c r="GN1004" s="1" t="s">
        <v>1059</v>
      </c>
    </row>
    <row r="1005" spans="196:196" x14ac:dyDescent="0.3">
      <c r="GN1005" s="1" t="s">
        <v>1060</v>
      </c>
    </row>
    <row r="1006" spans="196:196" x14ac:dyDescent="0.3">
      <c r="GN1006" s="1" t="s">
        <v>1061</v>
      </c>
    </row>
    <row r="1007" spans="196:196" x14ac:dyDescent="0.3">
      <c r="GN1007" s="1" t="s">
        <v>1062</v>
      </c>
    </row>
    <row r="1008" spans="196:196" x14ac:dyDescent="0.3">
      <c r="GN1008" s="1" t="s">
        <v>1063</v>
      </c>
    </row>
    <row r="1009" spans="196:196" x14ac:dyDescent="0.3">
      <c r="GN1009" s="1" t="s">
        <v>1064</v>
      </c>
    </row>
    <row r="1010" spans="196:196" x14ac:dyDescent="0.3">
      <c r="GN1010" s="1" t="s">
        <v>1065</v>
      </c>
    </row>
    <row r="1011" spans="196:196" x14ac:dyDescent="0.3">
      <c r="GN1011" s="1" t="s">
        <v>1066</v>
      </c>
    </row>
    <row r="1012" spans="196:196" x14ac:dyDescent="0.3">
      <c r="GN1012" s="1" t="s">
        <v>1067</v>
      </c>
    </row>
    <row r="1013" spans="196:196" x14ac:dyDescent="0.3">
      <c r="GN1013" s="1" t="s">
        <v>1068</v>
      </c>
    </row>
    <row r="1014" spans="196:196" x14ac:dyDescent="0.3">
      <c r="GN1014" s="1" t="s">
        <v>1069</v>
      </c>
    </row>
    <row r="1015" spans="196:196" x14ac:dyDescent="0.3">
      <c r="GN1015" s="1" t="s">
        <v>1070</v>
      </c>
    </row>
    <row r="1016" spans="196:196" x14ac:dyDescent="0.3">
      <c r="GN1016" s="1" t="s">
        <v>1071</v>
      </c>
    </row>
    <row r="1017" spans="196:196" x14ac:dyDescent="0.3">
      <c r="GN1017" s="1" t="s">
        <v>1072</v>
      </c>
    </row>
    <row r="1018" spans="196:196" x14ac:dyDescent="0.3">
      <c r="GN1018" s="1" t="s">
        <v>1073</v>
      </c>
    </row>
    <row r="1019" spans="196:196" x14ac:dyDescent="0.3">
      <c r="GN1019" s="1" t="s">
        <v>1074</v>
      </c>
    </row>
    <row r="1020" spans="196:196" x14ac:dyDescent="0.3">
      <c r="GN1020" s="1" t="s">
        <v>1075</v>
      </c>
    </row>
    <row r="1021" spans="196:196" x14ac:dyDescent="0.3">
      <c r="GN1021" s="1" t="s">
        <v>1076</v>
      </c>
    </row>
    <row r="1022" spans="196:196" x14ac:dyDescent="0.3">
      <c r="GN1022" s="1" t="s">
        <v>1077</v>
      </c>
    </row>
    <row r="1023" spans="196:196" x14ac:dyDescent="0.3">
      <c r="GN1023" s="1" t="s">
        <v>1078</v>
      </c>
    </row>
    <row r="1024" spans="196:196" x14ac:dyDescent="0.3">
      <c r="GN1024" s="1" t="s">
        <v>1079</v>
      </c>
    </row>
    <row r="1025" spans="196:196" x14ac:dyDescent="0.3">
      <c r="GN1025" s="1" t="s">
        <v>1080</v>
      </c>
    </row>
    <row r="1026" spans="196:196" x14ac:dyDescent="0.3">
      <c r="GN1026" s="1" t="s">
        <v>1081</v>
      </c>
    </row>
    <row r="1027" spans="196:196" x14ac:dyDescent="0.3">
      <c r="GN1027" s="1" t="s">
        <v>1082</v>
      </c>
    </row>
    <row r="1028" spans="196:196" x14ac:dyDescent="0.3">
      <c r="GN1028" s="1" t="s">
        <v>1083</v>
      </c>
    </row>
    <row r="1029" spans="196:196" x14ac:dyDescent="0.3">
      <c r="GN1029" s="1" t="s">
        <v>1084</v>
      </c>
    </row>
    <row r="1030" spans="196:196" x14ac:dyDescent="0.3">
      <c r="GN1030" s="1" t="s">
        <v>1085</v>
      </c>
    </row>
    <row r="1031" spans="196:196" x14ac:dyDescent="0.3">
      <c r="GN1031" s="1" t="s">
        <v>1086</v>
      </c>
    </row>
    <row r="1032" spans="196:196" x14ac:dyDescent="0.3">
      <c r="GN1032" s="1" t="s">
        <v>1087</v>
      </c>
    </row>
    <row r="1033" spans="196:196" x14ac:dyDescent="0.3">
      <c r="GN1033" s="1" t="s">
        <v>1088</v>
      </c>
    </row>
    <row r="1034" spans="196:196" x14ac:dyDescent="0.3">
      <c r="GN1034" s="1" t="s">
        <v>1089</v>
      </c>
    </row>
    <row r="1035" spans="196:196" x14ac:dyDescent="0.3">
      <c r="GN1035" s="1" t="s">
        <v>1090</v>
      </c>
    </row>
    <row r="1036" spans="196:196" x14ac:dyDescent="0.3">
      <c r="GN1036" s="1" t="s">
        <v>1091</v>
      </c>
    </row>
    <row r="1037" spans="196:196" x14ac:dyDescent="0.3">
      <c r="GN1037" s="1" t="s">
        <v>1092</v>
      </c>
    </row>
    <row r="1038" spans="196:196" x14ac:dyDescent="0.3">
      <c r="GN1038" s="1" t="s">
        <v>1093</v>
      </c>
    </row>
    <row r="1039" spans="196:196" x14ac:dyDescent="0.3">
      <c r="GN1039" s="1" t="s">
        <v>1094</v>
      </c>
    </row>
    <row r="1040" spans="196:196" x14ac:dyDescent="0.3">
      <c r="GN1040" s="1" t="s">
        <v>1095</v>
      </c>
    </row>
    <row r="1041" spans="196:196" x14ac:dyDescent="0.3">
      <c r="GN1041" s="1" t="s">
        <v>1096</v>
      </c>
    </row>
    <row r="1042" spans="196:196" x14ac:dyDescent="0.3">
      <c r="GN1042" s="1" t="s">
        <v>1097</v>
      </c>
    </row>
    <row r="1043" spans="196:196" x14ac:dyDescent="0.3">
      <c r="GN1043" s="1" t="s">
        <v>1098</v>
      </c>
    </row>
    <row r="1044" spans="196:196" x14ac:dyDescent="0.3">
      <c r="GN1044" s="1" t="s">
        <v>1099</v>
      </c>
    </row>
    <row r="1045" spans="196:196" x14ac:dyDescent="0.3">
      <c r="GN1045" s="1" t="s">
        <v>1100</v>
      </c>
    </row>
    <row r="1046" spans="196:196" x14ac:dyDescent="0.3">
      <c r="GN1046" s="1" t="s">
        <v>1101</v>
      </c>
    </row>
    <row r="1047" spans="196:196" x14ac:dyDescent="0.3">
      <c r="GN1047" s="1" t="s">
        <v>1102</v>
      </c>
    </row>
    <row r="1048" spans="196:196" x14ac:dyDescent="0.3">
      <c r="GN1048" s="1" t="s">
        <v>1103</v>
      </c>
    </row>
    <row r="1049" spans="196:196" x14ac:dyDescent="0.3">
      <c r="GN1049" s="1" t="s">
        <v>1104</v>
      </c>
    </row>
    <row r="1050" spans="196:196" x14ac:dyDescent="0.3">
      <c r="GN1050" s="1" t="s">
        <v>1105</v>
      </c>
    </row>
    <row r="1051" spans="196:196" x14ac:dyDescent="0.3">
      <c r="GN1051" s="1" t="s">
        <v>1106</v>
      </c>
    </row>
    <row r="1052" spans="196:196" x14ac:dyDescent="0.3">
      <c r="GN1052" s="1" t="s">
        <v>1107</v>
      </c>
    </row>
    <row r="1053" spans="196:196" x14ac:dyDescent="0.3">
      <c r="GN1053" s="1" t="s">
        <v>1108</v>
      </c>
    </row>
    <row r="1054" spans="196:196" x14ac:dyDescent="0.3">
      <c r="GN1054" s="1" t="s">
        <v>1109</v>
      </c>
    </row>
    <row r="1055" spans="196:196" x14ac:dyDescent="0.3">
      <c r="GN1055" s="1" t="s">
        <v>1110</v>
      </c>
    </row>
    <row r="1056" spans="196:196" x14ac:dyDescent="0.3">
      <c r="GN1056" s="1" t="s">
        <v>1111</v>
      </c>
    </row>
    <row r="1057" spans="196:196" x14ac:dyDescent="0.3">
      <c r="GN1057" s="1" t="s">
        <v>1112</v>
      </c>
    </row>
    <row r="1058" spans="196:196" x14ac:dyDescent="0.3">
      <c r="GN1058" s="1" t="s">
        <v>1113</v>
      </c>
    </row>
    <row r="1059" spans="196:196" x14ac:dyDescent="0.3">
      <c r="GN1059" s="1" t="s">
        <v>1114</v>
      </c>
    </row>
    <row r="1060" spans="196:196" x14ac:dyDescent="0.3">
      <c r="GN1060" s="1" t="s">
        <v>1115</v>
      </c>
    </row>
    <row r="1061" spans="196:196" x14ac:dyDescent="0.3">
      <c r="GN1061" s="1" t="s">
        <v>1116</v>
      </c>
    </row>
    <row r="1062" spans="196:196" x14ac:dyDescent="0.3">
      <c r="GN1062" s="1" t="s">
        <v>1117</v>
      </c>
    </row>
    <row r="1063" spans="196:196" x14ac:dyDescent="0.3">
      <c r="GN1063" s="1" t="s">
        <v>1118</v>
      </c>
    </row>
    <row r="1064" spans="196:196" x14ac:dyDescent="0.3">
      <c r="GN1064" s="1" t="s">
        <v>1119</v>
      </c>
    </row>
    <row r="1065" spans="196:196" x14ac:dyDescent="0.3">
      <c r="GN1065" s="1" t="s">
        <v>1120</v>
      </c>
    </row>
    <row r="1066" spans="196:196" x14ac:dyDescent="0.3">
      <c r="GN1066" s="1" t="s">
        <v>1121</v>
      </c>
    </row>
    <row r="1067" spans="196:196" x14ac:dyDescent="0.3">
      <c r="GN1067" s="1" t="s">
        <v>1122</v>
      </c>
    </row>
    <row r="1068" spans="196:196" x14ac:dyDescent="0.3">
      <c r="GN1068" s="1" t="s">
        <v>1123</v>
      </c>
    </row>
    <row r="1069" spans="196:196" x14ac:dyDescent="0.3">
      <c r="GN1069" s="1" t="s">
        <v>1124</v>
      </c>
    </row>
    <row r="1070" spans="196:196" x14ac:dyDescent="0.3">
      <c r="GN1070" s="1" t="s">
        <v>1125</v>
      </c>
    </row>
    <row r="1071" spans="196:196" x14ac:dyDescent="0.3">
      <c r="GN1071" s="1" t="s">
        <v>1126</v>
      </c>
    </row>
    <row r="1072" spans="196:196" x14ac:dyDescent="0.3">
      <c r="GN1072" s="1" t="s">
        <v>1127</v>
      </c>
    </row>
    <row r="1073" spans="196:196" x14ac:dyDescent="0.3">
      <c r="GN1073" s="1" t="s">
        <v>1128</v>
      </c>
    </row>
    <row r="1074" spans="196:196" x14ac:dyDescent="0.3">
      <c r="GN1074" s="1" t="s">
        <v>1129</v>
      </c>
    </row>
    <row r="1075" spans="196:196" x14ac:dyDescent="0.3">
      <c r="GN1075" s="1" t="s">
        <v>1130</v>
      </c>
    </row>
    <row r="1076" spans="196:196" x14ac:dyDescent="0.3">
      <c r="GN1076" s="1" t="s">
        <v>1131</v>
      </c>
    </row>
    <row r="1077" spans="196:196" x14ac:dyDescent="0.3">
      <c r="GN1077" s="1" t="s">
        <v>1132</v>
      </c>
    </row>
    <row r="1078" spans="196:196" x14ac:dyDescent="0.3">
      <c r="GN1078" s="1" t="s">
        <v>1133</v>
      </c>
    </row>
    <row r="1079" spans="196:196" x14ac:dyDescent="0.3">
      <c r="GN1079" s="1" t="s">
        <v>1134</v>
      </c>
    </row>
    <row r="1080" spans="196:196" x14ac:dyDescent="0.3">
      <c r="GN1080" s="1" t="s">
        <v>1135</v>
      </c>
    </row>
    <row r="1081" spans="196:196" x14ac:dyDescent="0.3">
      <c r="GN1081" s="1" t="s">
        <v>1136</v>
      </c>
    </row>
    <row r="1082" spans="196:196" x14ac:dyDescent="0.3">
      <c r="GN1082" s="1" t="s">
        <v>1137</v>
      </c>
    </row>
    <row r="1083" spans="196:196" x14ac:dyDescent="0.3">
      <c r="GN1083" s="1" t="s">
        <v>1138</v>
      </c>
    </row>
    <row r="1084" spans="196:196" x14ac:dyDescent="0.3">
      <c r="GN1084" s="1" t="s">
        <v>1139</v>
      </c>
    </row>
    <row r="1085" spans="196:196" x14ac:dyDescent="0.3">
      <c r="GN1085" s="1" t="s">
        <v>1140</v>
      </c>
    </row>
    <row r="1086" spans="196:196" x14ac:dyDescent="0.3">
      <c r="GN1086" s="1" t="s">
        <v>1141</v>
      </c>
    </row>
    <row r="1087" spans="196:196" x14ac:dyDescent="0.3">
      <c r="GN1087" s="1" t="s">
        <v>1142</v>
      </c>
    </row>
    <row r="1088" spans="196:196" x14ac:dyDescent="0.3">
      <c r="GN1088" s="1" t="s">
        <v>1143</v>
      </c>
    </row>
    <row r="1089" spans="196:196" x14ac:dyDescent="0.3">
      <c r="GN1089" s="1" t="s">
        <v>1144</v>
      </c>
    </row>
    <row r="1090" spans="196:196" x14ac:dyDescent="0.3">
      <c r="GN1090" s="1" t="s">
        <v>1145</v>
      </c>
    </row>
    <row r="1091" spans="196:196" x14ac:dyDescent="0.3">
      <c r="GN1091" s="1" t="s">
        <v>1146</v>
      </c>
    </row>
    <row r="1092" spans="196:196" x14ac:dyDescent="0.3">
      <c r="GN1092" s="1" t="s">
        <v>1147</v>
      </c>
    </row>
    <row r="1093" spans="196:196" x14ac:dyDescent="0.3">
      <c r="GN1093" s="1" t="s">
        <v>1148</v>
      </c>
    </row>
    <row r="1094" spans="196:196" x14ac:dyDescent="0.3">
      <c r="GN1094" s="1" t="s">
        <v>1149</v>
      </c>
    </row>
    <row r="1095" spans="196:196" x14ac:dyDescent="0.3">
      <c r="GN1095" s="1" t="s">
        <v>1150</v>
      </c>
    </row>
    <row r="1096" spans="196:196" x14ac:dyDescent="0.3">
      <c r="GN1096" s="1" t="s">
        <v>1151</v>
      </c>
    </row>
    <row r="1097" spans="196:196" x14ac:dyDescent="0.3">
      <c r="GN1097" s="1" t="s">
        <v>1152</v>
      </c>
    </row>
    <row r="1098" spans="196:196" x14ac:dyDescent="0.3">
      <c r="GN1098" s="1" t="s">
        <v>1153</v>
      </c>
    </row>
    <row r="1099" spans="196:196" x14ac:dyDescent="0.3">
      <c r="GN1099" s="1" t="s">
        <v>1154</v>
      </c>
    </row>
    <row r="1100" spans="196:196" x14ac:dyDescent="0.3">
      <c r="GN1100" s="1" t="s">
        <v>1155</v>
      </c>
    </row>
    <row r="1101" spans="196:196" x14ac:dyDescent="0.3">
      <c r="GN1101" s="1" t="s">
        <v>1156</v>
      </c>
    </row>
    <row r="1102" spans="196:196" x14ac:dyDescent="0.3">
      <c r="GN1102" s="1" t="s">
        <v>1157</v>
      </c>
    </row>
    <row r="1103" spans="196:196" x14ac:dyDescent="0.3">
      <c r="GN1103" s="1" t="s">
        <v>1158</v>
      </c>
    </row>
    <row r="1104" spans="196:196" x14ac:dyDescent="0.3">
      <c r="GN1104" s="1" t="s">
        <v>1159</v>
      </c>
    </row>
    <row r="1105" spans="196:196" x14ac:dyDescent="0.3">
      <c r="GN1105" s="1" t="s">
        <v>1160</v>
      </c>
    </row>
    <row r="1106" spans="196:196" x14ac:dyDescent="0.3">
      <c r="GN1106" s="1" t="s">
        <v>1161</v>
      </c>
    </row>
    <row r="1107" spans="196:196" x14ac:dyDescent="0.3">
      <c r="GN1107" s="1" t="s">
        <v>1162</v>
      </c>
    </row>
    <row r="1108" spans="196:196" x14ac:dyDescent="0.3">
      <c r="GN1108" s="1" t="s">
        <v>1163</v>
      </c>
    </row>
    <row r="1109" spans="196:196" x14ac:dyDescent="0.3">
      <c r="GN1109" s="1" t="s">
        <v>1164</v>
      </c>
    </row>
    <row r="1110" spans="196:196" x14ac:dyDescent="0.3">
      <c r="GN1110" s="1" t="s">
        <v>1165</v>
      </c>
    </row>
    <row r="1111" spans="196:196" x14ac:dyDescent="0.3">
      <c r="GN1111" s="1" t="s">
        <v>1166</v>
      </c>
    </row>
    <row r="1112" spans="196:196" x14ac:dyDescent="0.3">
      <c r="GN1112" s="1" t="s">
        <v>1167</v>
      </c>
    </row>
    <row r="1113" spans="196:196" x14ac:dyDescent="0.3">
      <c r="GN1113" s="1" t="s">
        <v>1168</v>
      </c>
    </row>
    <row r="1114" spans="196:196" x14ac:dyDescent="0.3">
      <c r="GN1114" s="1" t="s">
        <v>1169</v>
      </c>
    </row>
    <row r="1115" spans="196:196" x14ac:dyDescent="0.3">
      <c r="GN1115" s="1" t="s">
        <v>1170</v>
      </c>
    </row>
    <row r="1116" spans="196:196" x14ac:dyDescent="0.3">
      <c r="GN1116" s="1" t="s">
        <v>1171</v>
      </c>
    </row>
    <row r="1117" spans="196:196" x14ac:dyDescent="0.3">
      <c r="GN1117" s="1" t="s">
        <v>1172</v>
      </c>
    </row>
    <row r="1118" spans="196:196" x14ac:dyDescent="0.3">
      <c r="GN1118" s="1" t="s">
        <v>1173</v>
      </c>
    </row>
    <row r="1119" spans="196:196" x14ac:dyDescent="0.3">
      <c r="GN1119" s="1" t="s">
        <v>1174</v>
      </c>
    </row>
    <row r="1120" spans="196:196" x14ac:dyDescent="0.3">
      <c r="GN1120" s="1" t="s">
        <v>1175</v>
      </c>
    </row>
    <row r="1121" spans="196:196" x14ac:dyDescent="0.3">
      <c r="GN1121" s="1" t="s">
        <v>1176</v>
      </c>
    </row>
    <row r="1122" spans="196:196" x14ac:dyDescent="0.3">
      <c r="GN1122" s="1" t="s">
        <v>1177</v>
      </c>
    </row>
    <row r="1123" spans="196:196" x14ac:dyDescent="0.3">
      <c r="GN1123" s="1" t="s">
        <v>1178</v>
      </c>
    </row>
    <row r="1124" spans="196:196" x14ac:dyDescent="0.3">
      <c r="GN1124" s="1" t="s">
        <v>1179</v>
      </c>
    </row>
    <row r="1125" spans="196:196" x14ac:dyDescent="0.3">
      <c r="GN1125" s="1" t="s">
        <v>1180</v>
      </c>
    </row>
    <row r="1126" spans="196:196" x14ac:dyDescent="0.3">
      <c r="GN1126" s="1" t="s">
        <v>1181</v>
      </c>
    </row>
    <row r="1127" spans="196:196" x14ac:dyDescent="0.3">
      <c r="GN1127" s="1" t="s">
        <v>1182</v>
      </c>
    </row>
    <row r="1128" spans="196:196" x14ac:dyDescent="0.3">
      <c r="GN1128" s="1" t="s">
        <v>1183</v>
      </c>
    </row>
    <row r="1129" spans="196:196" x14ac:dyDescent="0.3">
      <c r="GN1129" s="1" t="s">
        <v>1184</v>
      </c>
    </row>
    <row r="1130" spans="196:196" x14ac:dyDescent="0.3">
      <c r="GN1130" s="1" t="s">
        <v>1185</v>
      </c>
    </row>
    <row r="1131" spans="196:196" x14ac:dyDescent="0.3">
      <c r="GN1131" s="1" t="s">
        <v>1186</v>
      </c>
    </row>
    <row r="1132" spans="196:196" x14ac:dyDescent="0.3">
      <c r="GN1132" s="1" t="s">
        <v>1187</v>
      </c>
    </row>
    <row r="1133" spans="196:196" x14ac:dyDescent="0.3">
      <c r="GN1133" s="1" t="s">
        <v>1188</v>
      </c>
    </row>
    <row r="1134" spans="196:196" x14ac:dyDescent="0.3">
      <c r="GN1134" s="1" t="s">
        <v>1189</v>
      </c>
    </row>
    <row r="1135" spans="196:196" x14ac:dyDescent="0.3">
      <c r="GN1135" s="1" t="s">
        <v>1190</v>
      </c>
    </row>
    <row r="1136" spans="196:196" x14ac:dyDescent="0.3">
      <c r="GN1136" s="1" t="s">
        <v>1191</v>
      </c>
    </row>
    <row r="1137" spans="196:196" x14ac:dyDescent="0.3">
      <c r="GN1137" s="1" t="s">
        <v>1192</v>
      </c>
    </row>
    <row r="1138" spans="196:196" x14ac:dyDescent="0.3">
      <c r="GN1138" s="1" t="s">
        <v>1193</v>
      </c>
    </row>
    <row r="1139" spans="196:196" x14ac:dyDescent="0.3">
      <c r="GN1139" s="1" t="s">
        <v>1194</v>
      </c>
    </row>
    <row r="1140" spans="196:196" x14ac:dyDescent="0.3">
      <c r="GN1140" s="1" t="s">
        <v>1195</v>
      </c>
    </row>
    <row r="1141" spans="196:196" x14ac:dyDescent="0.3">
      <c r="GN1141" s="1" t="s">
        <v>1196</v>
      </c>
    </row>
    <row r="1142" spans="196:196" x14ac:dyDescent="0.3">
      <c r="GN1142" s="1" t="s">
        <v>1197</v>
      </c>
    </row>
    <row r="1143" spans="196:196" x14ac:dyDescent="0.3">
      <c r="GN1143" s="1" t="s">
        <v>1198</v>
      </c>
    </row>
    <row r="1144" spans="196:196" x14ac:dyDescent="0.3">
      <c r="GN1144" s="1" t="s">
        <v>1199</v>
      </c>
    </row>
    <row r="1145" spans="196:196" x14ac:dyDescent="0.3">
      <c r="GN1145" s="1" t="s">
        <v>1200</v>
      </c>
    </row>
    <row r="1146" spans="196:196" x14ac:dyDescent="0.3">
      <c r="GN1146" s="1" t="s">
        <v>1201</v>
      </c>
    </row>
    <row r="1147" spans="196:196" x14ac:dyDescent="0.3">
      <c r="GN1147" s="1" t="s">
        <v>1202</v>
      </c>
    </row>
    <row r="1148" spans="196:196" x14ac:dyDescent="0.3">
      <c r="GN1148" s="1" t="s">
        <v>1203</v>
      </c>
    </row>
    <row r="1149" spans="196:196" x14ac:dyDescent="0.3">
      <c r="GN1149" s="1" t="s">
        <v>1204</v>
      </c>
    </row>
    <row r="1150" spans="196:196" x14ac:dyDescent="0.3">
      <c r="GN1150" s="1" t="s">
        <v>1205</v>
      </c>
    </row>
    <row r="1151" spans="196:196" x14ac:dyDescent="0.3">
      <c r="GN1151" s="1" t="s">
        <v>1206</v>
      </c>
    </row>
    <row r="1152" spans="196:196" x14ac:dyDescent="0.3">
      <c r="GN1152" s="1" t="s">
        <v>1207</v>
      </c>
    </row>
    <row r="1153" spans="196:196" x14ac:dyDescent="0.3">
      <c r="GN1153" s="1" t="s">
        <v>1208</v>
      </c>
    </row>
    <row r="1154" spans="196:196" x14ac:dyDescent="0.3">
      <c r="GN1154" s="1" t="s">
        <v>1209</v>
      </c>
    </row>
    <row r="1155" spans="196:196" x14ac:dyDescent="0.3">
      <c r="GN1155" s="1" t="s">
        <v>1210</v>
      </c>
    </row>
    <row r="1156" spans="196:196" x14ac:dyDescent="0.3">
      <c r="GN1156" s="1" t="s">
        <v>1211</v>
      </c>
    </row>
    <row r="1157" spans="196:196" x14ac:dyDescent="0.3">
      <c r="GN1157" s="1" t="s">
        <v>1212</v>
      </c>
    </row>
    <row r="1158" spans="196:196" x14ac:dyDescent="0.3">
      <c r="GN1158" s="1" t="s">
        <v>1213</v>
      </c>
    </row>
    <row r="1159" spans="196:196" x14ac:dyDescent="0.3">
      <c r="GN1159" s="1" t="s">
        <v>1214</v>
      </c>
    </row>
    <row r="1160" spans="196:196" x14ac:dyDescent="0.3">
      <c r="GN1160" s="1" t="s">
        <v>1215</v>
      </c>
    </row>
    <row r="1161" spans="196:196" x14ac:dyDescent="0.3">
      <c r="GN1161" s="1" t="s">
        <v>1216</v>
      </c>
    </row>
    <row r="1162" spans="196:196" x14ac:dyDescent="0.3">
      <c r="GN1162" s="1" t="s">
        <v>1217</v>
      </c>
    </row>
    <row r="1163" spans="196:196" x14ac:dyDescent="0.3">
      <c r="GN1163" s="1" t="s">
        <v>1218</v>
      </c>
    </row>
    <row r="1164" spans="196:196" x14ac:dyDescent="0.3">
      <c r="GN1164" s="1" t="s">
        <v>1219</v>
      </c>
    </row>
    <row r="1165" spans="196:196" x14ac:dyDescent="0.3">
      <c r="GN1165" s="1" t="s">
        <v>1220</v>
      </c>
    </row>
    <row r="1166" spans="196:196" x14ac:dyDescent="0.3">
      <c r="GN1166" s="1" t="s">
        <v>1221</v>
      </c>
    </row>
    <row r="1167" spans="196:196" x14ac:dyDescent="0.3">
      <c r="GN1167" s="1" t="s">
        <v>1222</v>
      </c>
    </row>
    <row r="1168" spans="196:196" x14ac:dyDescent="0.3">
      <c r="GN1168" s="1" t="s">
        <v>1223</v>
      </c>
    </row>
    <row r="1169" spans="196:196" x14ac:dyDescent="0.3">
      <c r="GN1169" s="1" t="s">
        <v>1224</v>
      </c>
    </row>
    <row r="1170" spans="196:196" x14ac:dyDescent="0.3">
      <c r="GN1170" s="1" t="s">
        <v>1225</v>
      </c>
    </row>
    <row r="1171" spans="196:196" x14ac:dyDescent="0.3">
      <c r="GN1171" s="1" t="s">
        <v>1226</v>
      </c>
    </row>
    <row r="1172" spans="196:196" x14ac:dyDescent="0.3">
      <c r="GN1172" s="1" t="s">
        <v>1227</v>
      </c>
    </row>
    <row r="1173" spans="196:196" x14ac:dyDescent="0.3">
      <c r="GN1173" s="1" t="s">
        <v>1228</v>
      </c>
    </row>
    <row r="1174" spans="196:196" x14ac:dyDescent="0.3">
      <c r="GN1174" s="1" t="s">
        <v>1229</v>
      </c>
    </row>
    <row r="1175" spans="196:196" x14ac:dyDescent="0.3">
      <c r="GN1175" s="1" t="s">
        <v>1230</v>
      </c>
    </row>
    <row r="1176" spans="196:196" x14ac:dyDescent="0.3">
      <c r="GN1176" s="1" t="s">
        <v>1231</v>
      </c>
    </row>
    <row r="1177" spans="196:196" x14ac:dyDescent="0.3">
      <c r="GN1177" s="1" t="s">
        <v>1232</v>
      </c>
    </row>
    <row r="1178" spans="196:196" x14ac:dyDescent="0.3">
      <c r="GN1178" s="1" t="s">
        <v>1233</v>
      </c>
    </row>
    <row r="1179" spans="196:196" x14ac:dyDescent="0.3">
      <c r="GN1179" s="1" t="s">
        <v>1234</v>
      </c>
    </row>
    <row r="1180" spans="196:196" x14ac:dyDescent="0.3">
      <c r="GN1180" s="1" t="s">
        <v>1235</v>
      </c>
    </row>
    <row r="1181" spans="196:196" x14ac:dyDescent="0.3">
      <c r="GN1181" s="1" t="s">
        <v>1236</v>
      </c>
    </row>
    <row r="1182" spans="196:196" x14ac:dyDescent="0.3">
      <c r="GN1182" s="1" t="s">
        <v>1237</v>
      </c>
    </row>
    <row r="1183" spans="196:196" x14ac:dyDescent="0.3">
      <c r="GN1183" s="1" t="s">
        <v>1238</v>
      </c>
    </row>
    <row r="1184" spans="196:196" x14ac:dyDescent="0.3">
      <c r="GN1184" s="1" t="s">
        <v>1239</v>
      </c>
    </row>
    <row r="1185" spans="196:196" x14ac:dyDescent="0.3">
      <c r="GN1185" s="1" t="s">
        <v>1240</v>
      </c>
    </row>
    <row r="1186" spans="196:196" x14ac:dyDescent="0.3">
      <c r="GN1186" s="1" t="s">
        <v>1241</v>
      </c>
    </row>
    <row r="1187" spans="196:196" x14ac:dyDescent="0.3">
      <c r="GN1187" s="1" t="s">
        <v>1242</v>
      </c>
    </row>
    <row r="1188" spans="196:196" x14ac:dyDescent="0.3">
      <c r="GN1188" s="1" t="s">
        <v>1243</v>
      </c>
    </row>
    <row r="1189" spans="196:196" x14ac:dyDescent="0.3">
      <c r="GN1189" s="1" t="s">
        <v>1244</v>
      </c>
    </row>
    <row r="1190" spans="196:196" x14ac:dyDescent="0.3">
      <c r="GN1190" s="1" t="s">
        <v>1245</v>
      </c>
    </row>
    <row r="1191" spans="196:196" x14ac:dyDescent="0.3">
      <c r="GN1191" s="1" t="s">
        <v>1246</v>
      </c>
    </row>
    <row r="1192" spans="196:196" x14ac:dyDescent="0.3">
      <c r="GN1192" s="1" t="s">
        <v>1247</v>
      </c>
    </row>
    <row r="1193" spans="196:196" x14ac:dyDescent="0.3">
      <c r="GN1193" s="1" t="s">
        <v>1248</v>
      </c>
    </row>
    <row r="1194" spans="196:196" x14ac:dyDescent="0.3">
      <c r="GN1194" s="1" t="s">
        <v>1249</v>
      </c>
    </row>
    <row r="1195" spans="196:196" x14ac:dyDescent="0.3">
      <c r="GN1195" s="1" t="s">
        <v>1250</v>
      </c>
    </row>
    <row r="1196" spans="196:196" x14ac:dyDescent="0.3">
      <c r="GN1196" s="1" t="s">
        <v>1251</v>
      </c>
    </row>
    <row r="1197" spans="196:196" x14ac:dyDescent="0.3">
      <c r="GN1197" s="1" t="s">
        <v>1252</v>
      </c>
    </row>
    <row r="1198" spans="196:196" x14ac:dyDescent="0.3">
      <c r="GN1198" s="1" t="s">
        <v>1253</v>
      </c>
    </row>
    <row r="1199" spans="196:196" x14ac:dyDescent="0.3">
      <c r="GN1199" s="1" t="s">
        <v>1254</v>
      </c>
    </row>
    <row r="1200" spans="196:196" x14ac:dyDescent="0.3">
      <c r="GN1200" s="1" t="s">
        <v>1255</v>
      </c>
    </row>
    <row r="1201" spans="196:196" x14ac:dyDescent="0.3">
      <c r="GN1201" s="1" t="s">
        <v>1256</v>
      </c>
    </row>
    <row r="1202" spans="196:196" x14ac:dyDescent="0.3">
      <c r="GN1202" s="1" t="s">
        <v>1257</v>
      </c>
    </row>
    <row r="1203" spans="196:196" x14ac:dyDescent="0.3">
      <c r="GN1203" s="1" t="s">
        <v>1258</v>
      </c>
    </row>
    <row r="1204" spans="196:196" x14ac:dyDescent="0.3">
      <c r="GN1204" s="1" t="s">
        <v>1259</v>
      </c>
    </row>
    <row r="1205" spans="196:196" x14ac:dyDescent="0.3">
      <c r="GN1205" s="1" t="s">
        <v>1260</v>
      </c>
    </row>
    <row r="1206" spans="196:196" x14ac:dyDescent="0.3">
      <c r="GN1206" s="1" t="s">
        <v>1261</v>
      </c>
    </row>
    <row r="1207" spans="196:196" x14ac:dyDescent="0.3">
      <c r="GN1207" s="1" t="s">
        <v>1262</v>
      </c>
    </row>
    <row r="1208" spans="196:196" x14ac:dyDescent="0.3">
      <c r="GN1208" s="1" t="s">
        <v>1263</v>
      </c>
    </row>
    <row r="1209" spans="196:196" x14ac:dyDescent="0.3">
      <c r="GN1209" s="1" t="s">
        <v>1264</v>
      </c>
    </row>
    <row r="1210" spans="196:196" x14ac:dyDescent="0.3">
      <c r="GN1210" s="1" t="s">
        <v>1265</v>
      </c>
    </row>
    <row r="1211" spans="196:196" x14ac:dyDescent="0.3">
      <c r="GN1211" s="1" t="s">
        <v>1266</v>
      </c>
    </row>
    <row r="1212" spans="196:196" x14ac:dyDescent="0.3">
      <c r="GN1212" s="1" t="s">
        <v>1267</v>
      </c>
    </row>
    <row r="1213" spans="196:196" x14ac:dyDescent="0.3">
      <c r="GN1213" s="1" t="s">
        <v>1268</v>
      </c>
    </row>
    <row r="1214" spans="196:196" x14ac:dyDescent="0.3">
      <c r="GN1214" s="1" t="s">
        <v>1269</v>
      </c>
    </row>
    <row r="1215" spans="196:196" x14ac:dyDescent="0.3">
      <c r="GN1215" s="1" t="s">
        <v>1270</v>
      </c>
    </row>
    <row r="1216" spans="196:196" x14ac:dyDescent="0.3">
      <c r="GN1216" s="1" t="s">
        <v>1271</v>
      </c>
    </row>
    <row r="1217" spans="196:196" x14ac:dyDescent="0.3">
      <c r="GN1217" s="1" t="s">
        <v>1272</v>
      </c>
    </row>
    <row r="1218" spans="196:196" x14ac:dyDescent="0.3">
      <c r="GN1218" s="1" t="s">
        <v>1273</v>
      </c>
    </row>
    <row r="1219" spans="196:196" x14ac:dyDescent="0.3">
      <c r="GN1219" s="1" t="s">
        <v>1274</v>
      </c>
    </row>
    <row r="1220" spans="196:196" x14ac:dyDescent="0.3">
      <c r="GN1220" s="1" t="s">
        <v>1275</v>
      </c>
    </row>
    <row r="1221" spans="196:196" x14ac:dyDescent="0.3">
      <c r="GN1221" s="1" t="s">
        <v>1276</v>
      </c>
    </row>
    <row r="1222" spans="196:196" x14ac:dyDescent="0.3">
      <c r="GN1222" s="1" t="s">
        <v>1277</v>
      </c>
    </row>
    <row r="1223" spans="196:196" x14ac:dyDescent="0.3">
      <c r="GN1223" s="1" t="s">
        <v>1278</v>
      </c>
    </row>
    <row r="1224" spans="196:196" x14ac:dyDescent="0.3">
      <c r="GN1224" s="1" t="s">
        <v>1279</v>
      </c>
    </row>
    <row r="1225" spans="196:196" x14ac:dyDescent="0.3">
      <c r="GN1225" s="1" t="s">
        <v>1280</v>
      </c>
    </row>
    <row r="1226" spans="196:196" x14ac:dyDescent="0.3">
      <c r="GN1226" s="1" t="s">
        <v>1281</v>
      </c>
    </row>
    <row r="1227" spans="196:196" x14ac:dyDescent="0.3">
      <c r="GN1227" s="1" t="s">
        <v>1282</v>
      </c>
    </row>
    <row r="1228" spans="196:196" x14ac:dyDescent="0.3">
      <c r="GN1228" s="1" t="s">
        <v>1283</v>
      </c>
    </row>
    <row r="1229" spans="196:196" x14ac:dyDescent="0.3">
      <c r="GN1229" s="1" t="s">
        <v>1284</v>
      </c>
    </row>
    <row r="1230" spans="196:196" x14ac:dyDescent="0.3">
      <c r="GN1230" s="1" t="s">
        <v>1285</v>
      </c>
    </row>
    <row r="1231" spans="196:196" x14ac:dyDescent="0.3">
      <c r="GN1231" s="1" t="s">
        <v>1286</v>
      </c>
    </row>
    <row r="1232" spans="196:196" x14ac:dyDescent="0.3">
      <c r="GN1232" s="1" t="s">
        <v>1287</v>
      </c>
    </row>
    <row r="1233" spans="196:196" x14ac:dyDescent="0.3">
      <c r="GN1233" s="1" t="s">
        <v>1288</v>
      </c>
    </row>
    <row r="1234" spans="196:196" x14ac:dyDescent="0.3">
      <c r="GN1234" s="1" t="s">
        <v>1289</v>
      </c>
    </row>
    <row r="1235" spans="196:196" x14ac:dyDescent="0.3">
      <c r="GN1235" s="1" t="s">
        <v>1290</v>
      </c>
    </row>
    <row r="1236" spans="196:196" x14ac:dyDescent="0.3">
      <c r="GN1236" s="1" t="s">
        <v>1291</v>
      </c>
    </row>
    <row r="1237" spans="196:196" x14ac:dyDescent="0.3">
      <c r="GN1237" s="1" t="s">
        <v>1292</v>
      </c>
    </row>
    <row r="1238" spans="196:196" x14ac:dyDescent="0.3">
      <c r="GN1238" s="1" t="s">
        <v>1293</v>
      </c>
    </row>
    <row r="1239" spans="196:196" x14ac:dyDescent="0.3">
      <c r="GN1239" s="1" t="s">
        <v>1294</v>
      </c>
    </row>
    <row r="1240" spans="196:196" x14ac:dyDescent="0.3">
      <c r="GN1240" s="1" t="s">
        <v>1295</v>
      </c>
    </row>
    <row r="1241" spans="196:196" x14ac:dyDescent="0.3">
      <c r="GN1241" s="1" t="s">
        <v>1296</v>
      </c>
    </row>
    <row r="1242" spans="196:196" x14ac:dyDescent="0.3">
      <c r="GN1242" s="1" t="s">
        <v>1297</v>
      </c>
    </row>
    <row r="1243" spans="196:196" x14ac:dyDescent="0.3">
      <c r="GN1243" s="1" t="s">
        <v>1298</v>
      </c>
    </row>
    <row r="1244" spans="196:196" x14ac:dyDescent="0.3">
      <c r="GN1244" s="1" t="s">
        <v>1299</v>
      </c>
    </row>
    <row r="1245" spans="196:196" x14ac:dyDescent="0.3">
      <c r="GN1245" s="1" t="s">
        <v>1300</v>
      </c>
    </row>
    <row r="1246" spans="196:196" x14ac:dyDescent="0.3">
      <c r="GN1246" s="1" t="s">
        <v>1301</v>
      </c>
    </row>
    <row r="1247" spans="196:196" x14ac:dyDescent="0.3">
      <c r="GN1247" s="1" t="s">
        <v>1302</v>
      </c>
    </row>
    <row r="1248" spans="196:196" x14ac:dyDescent="0.3">
      <c r="GN1248" s="1" t="s">
        <v>1303</v>
      </c>
    </row>
    <row r="1249" spans="196:196" x14ac:dyDescent="0.3">
      <c r="GN1249" s="1" t="s">
        <v>1304</v>
      </c>
    </row>
    <row r="1250" spans="196:196" x14ac:dyDescent="0.3">
      <c r="GN1250" s="1" t="s">
        <v>1305</v>
      </c>
    </row>
    <row r="1251" spans="196:196" x14ac:dyDescent="0.3">
      <c r="GN1251" s="1" t="s">
        <v>1306</v>
      </c>
    </row>
    <row r="1252" spans="196:196" x14ac:dyDescent="0.3">
      <c r="GN1252" s="1" t="s">
        <v>1307</v>
      </c>
    </row>
    <row r="1253" spans="196:196" x14ac:dyDescent="0.3">
      <c r="GN1253" s="1" t="s">
        <v>1308</v>
      </c>
    </row>
    <row r="1254" spans="196:196" x14ac:dyDescent="0.3">
      <c r="GN1254" s="1" t="s">
        <v>1309</v>
      </c>
    </row>
    <row r="1255" spans="196:196" x14ac:dyDescent="0.3">
      <c r="GN1255" s="1" t="s">
        <v>1310</v>
      </c>
    </row>
    <row r="1256" spans="196:196" x14ac:dyDescent="0.3">
      <c r="GN1256" s="1" t="s">
        <v>1311</v>
      </c>
    </row>
    <row r="1257" spans="196:196" x14ac:dyDescent="0.3">
      <c r="GN1257" s="1" t="s">
        <v>1312</v>
      </c>
    </row>
    <row r="1258" spans="196:196" x14ac:dyDescent="0.3">
      <c r="GN1258" s="1" t="s">
        <v>1313</v>
      </c>
    </row>
    <row r="1259" spans="196:196" x14ac:dyDescent="0.3">
      <c r="GN1259" s="1" t="s">
        <v>1314</v>
      </c>
    </row>
    <row r="1260" spans="196:196" x14ac:dyDescent="0.3">
      <c r="GN1260" s="1" t="s">
        <v>1315</v>
      </c>
    </row>
    <row r="1261" spans="196:196" x14ac:dyDescent="0.3">
      <c r="GN1261" s="1" t="s">
        <v>1316</v>
      </c>
    </row>
    <row r="1262" spans="196:196" x14ac:dyDescent="0.3">
      <c r="GN1262" s="1" t="s">
        <v>1317</v>
      </c>
    </row>
    <row r="1263" spans="196:196" x14ac:dyDescent="0.3">
      <c r="GN1263" s="1" t="s">
        <v>1318</v>
      </c>
    </row>
    <row r="1264" spans="196:196" x14ac:dyDescent="0.3">
      <c r="GN1264" s="1" t="s">
        <v>1319</v>
      </c>
    </row>
    <row r="1265" spans="196:196" x14ac:dyDescent="0.3">
      <c r="GN1265" s="1" t="s">
        <v>1320</v>
      </c>
    </row>
    <row r="1266" spans="196:196" x14ac:dyDescent="0.3">
      <c r="GN1266" s="1" t="s">
        <v>1321</v>
      </c>
    </row>
    <row r="1267" spans="196:196" x14ac:dyDescent="0.3">
      <c r="GN1267" s="1" t="s">
        <v>1322</v>
      </c>
    </row>
    <row r="1268" spans="196:196" x14ac:dyDescent="0.3">
      <c r="GN1268" s="1" t="s">
        <v>1323</v>
      </c>
    </row>
    <row r="1269" spans="196:196" x14ac:dyDescent="0.3">
      <c r="GN1269" s="1" t="s">
        <v>1324</v>
      </c>
    </row>
    <row r="1270" spans="196:196" x14ac:dyDescent="0.3">
      <c r="GN1270" s="1" t="s">
        <v>1325</v>
      </c>
    </row>
    <row r="1271" spans="196:196" x14ac:dyDescent="0.3">
      <c r="GN1271" s="1" t="s">
        <v>1326</v>
      </c>
    </row>
    <row r="1272" spans="196:196" x14ac:dyDescent="0.3">
      <c r="GN1272" s="1" t="s">
        <v>1327</v>
      </c>
    </row>
    <row r="1273" spans="196:196" x14ac:dyDescent="0.3">
      <c r="GN1273" s="1" t="s">
        <v>1328</v>
      </c>
    </row>
    <row r="1274" spans="196:196" x14ac:dyDescent="0.3">
      <c r="GN1274" s="1" t="s">
        <v>1329</v>
      </c>
    </row>
    <row r="1275" spans="196:196" x14ac:dyDescent="0.3">
      <c r="GN1275" s="1" t="s">
        <v>1330</v>
      </c>
    </row>
    <row r="1276" spans="196:196" x14ac:dyDescent="0.3">
      <c r="GN1276" s="1" t="s">
        <v>1331</v>
      </c>
    </row>
    <row r="1277" spans="196:196" x14ac:dyDescent="0.3">
      <c r="GN1277" s="1" t="s">
        <v>1332</v>
      </c>
    </row>
    <row r="1278" spans="196:196" x14ac:dyDescent="0.3">
      <c r="GN1278" s="1" t="s">
        <v>1333</v>
      </c>
    </row>
    <row r="1279" spans="196:196" x14ac:dyDescent="0.3">
      <c r="GN1279" s="1" t="s">
        <v>1334</v>
      </c>
    </row>
    <row r="1280" spans="196:196" x14ac:dyDescent="0.3">
      <c r="GN1280" s="1" t="s">
        <v>1335</v>
      </c>
    </row>
    <row r="1281" spans="196:196" x14ac:dyDescent="0.3">
      <c r="GN1281" s="1" t="s">
        <v>1336</v>
      </c>
    </row>
    <row r="1282" spans="196:196" x14ac:dyDescent="0.3">
      <c r="GN1282" s="1" t="s">
        <v>1337</v>
      </c>
    </row>
    <row r="1283" spans="196:196" x14ac:dyDescent="0.3">
      <c r="GN1283" s="1" t="s">
        <v>1338</v>
      </c>
    </row>
    <row r="1284" spans="196:196" x14ac:dyDescent="0.3">
      <c r="GN1284" s="1" t="s">
        <v>1339</v>
      </c>
    </row>
    <row r="1285" spans="196:196" x14ac:dyDescent="0.3">
      <c r="GN1285" s="1" t="s">
        <v>1340</v>
      </c>
    </row>
    <row r="1286" spans="196:196" x14ac:dyDescent="0.3">
      <c r="GN1286" s="1" t="s">
        <v>1341</v>
      </c>
    </row>
    <row r="1287" spans="196:196" x14ac:dyDescent="0.3">
      <c r="GN1287" s="1" t="s">
        <v>1342</v>
      </c>
    </row>
    <row r="1288" spans="196:196" x14ac:dyDescent="0.3">
      <c r="GN1288" s="1" t="s">
        <v>1343</v>
      </c>
    </row>
    <row r="1289" spans="196:196" x14ac:dyDescent="0.3">
      <c r="GN1289" s="1" t="s">
        <v>1344</v>
      </c>
    </row>
    <row r="1290" spans="196:196" x14ac:dyDescent="0.3">
      <c r="GN1290" s="1" t="s">
        <v>1345</v>
      </c>
    </row>
    <row r="1291" spans="196:196" x14ac:dyDescent="0.3">
      <c r="GN1291" s="1" t="s">
        <v>1346</v>
      </c>
    </row>
    <row r="1292" spans="196:196" x14ac:dyDescent="0.3">
      <c r="GN1292" s="1" t="s">
        <v>1347</v>
      </c>
    </row>
    <row r="1293" spans="196:196" x14ac:dyDescent="0.3">
      <c r="GN1293" s="1" t="s">
        <v>1348</v>
      </c>
    </row>
    <row r="1294" spans="196:196" x14ac:dyDescent="0.3">
      <c r="GN1294" s="1" t="s">
        <v>1349</v>
      </c>
    </row>
    <row r="1295" spans="196:196" x14ac:dyDescent="0.3">
      <c r="GN1295" s="1" t="s">
        <v>1350</v>
      </c>
    </row>
    <row r="1296" spans="196:196" x14ac:dyDescent="0.3">
      <c r="GN1296" s="1" t="s">
        <v>1351</v>
      </c>
    </row>
    <row r="1297" spans="196:196" x14ac:dyDescent="0.3">
      <c r="GN1297" s="1" t="s">
        <v>1352</v>
      </c>
    </row>
    <row r="1298" spans="196:196" x14ac:dyDescent="0.3">
      <c r="GN1298" s="1" t="s">
        <v>1353</v>
      </c>
    </row>
    <row r="1299" spans="196:196" x14ac:dyDescent="0.3">
      <c r="GN1299" s="1" t="s">
        <v>1354</v>
      </c>
    </row>
    <row r="1300" spans="196:196" x14ac:dyDescent="0.3">
      <c r="GN1300" s="1" t="s">
        <v>1355</v>
      </c>
    </row>
    <row r="1301" spans="196:196" x14ac:dyDescent="0.3">
      <c r="GN1301" s="1" t="s">
        <v>1356</v>
      </c>
    </row>
    <row r="1302" spans="196:196" x14ac:dyDescent="0.3">
      <c r="GN1302" s="1" t="s">
        <v>1357</v>
      </c>
    </row>
    <row r="1303" spans="196:196" x14ac:dyDescent="0.3">
      <c r="GN1303" s="1" t="s">
        <v>1358</v>
      </c>
    </row>
    <row r="1304" spans="196:196" x14ac:dyDescent="0.3">
      <c r="GN1304" s="1" t="s">
        <v>1359</v>
      </c>
    </row>
    <row r="1305" spans="196:196" x14ac:dyDescent="0.3">
      <c r="GN1305" s="1" t="s">
        <v>1360</v>
      </c>
    </row>
    <row r="1306" spans="196:196" x14ac:dyDescent="0.3">
      <c r="GN1306" s="1" t="s">
        <v>1361</v>
      </c>
    </row>
    <row r="1307" spans="196:196" x14ac:dyDescent="0.3">
      <c r="GN1307" s="1" t="s">
        <v>1362</v>
      </c>
    </row>
    <row r="1308" spans="196:196" x14ac:dyDescent="0.3">
      <c r="GN1308" s="1" t="s">
        <v>1363</v>
      </c>
    </row>
    <row r="1309" spans="196:196" x14ac:dyDescent="0.3">
      <c r="GN1309" s="1" t="s">
        <v>1364</v>
      </c>
    </row>
    <row r="1310" spans="196:196" x14ac:dyDescent="0.3">
      <c r="GN1310" s="1" t="s">
        <v>1365</v>
      </c>
    </row>
    <row r="1311" spans="196:196" x14ac:dyDescent="0.3">
      <c r="GN1311" s="1" t="s">
        <v>1366</v>
      </c>
    </row>
    <row r="1312" spans="196:196" x14ac:dyDescent="0.3">
      <c r="GN1312" s="1" t="s">
        <v>1367</v>
      </c>
    </row>
    <row r="1313" spans="196:196" x14ac:dyDescent="0.3">
      <c r="GN1313" s="1" t="s">
        <v>1368</v>
      </c>
    </row>
    <row r="1314" spans="196:196" x14ac:dyDescent="0.3">
      <c r="GN1314" s="1" t="s">
        <v>1369</v>
      </c>
    </row>
    <row r="1315" spans="196:196" x14ac:dyDescent="0.3">
      <c r="GN1315" s="1" t="s">
        <v>1370</v>
      </c>
    </row>
    <row r="1316" spans="196:196" x14ac:dyDescent="0.3">
      <c r="GN1316" s="1" t="s">
        <v>1371</v>
      </c>
    </row>
    <row r="1317" spans="196:196" x14ac:dyDescent="0.3">
      <c r="GN1317" s="1" t="s">
        <v>1372</v>
      </c>
    </row>
    <row r="1318" spans="196:196" x14ac:dyDescent="0.3">
      <c r="GN1318" s="1" t="s">
        <v>1373</v>
      </c>
    </row>
    <row r="1319" spans="196:196" x14ac:dyDescent="0.3">
      <c r="GN1319" s="1" t="s">
        <v>1374</v>
      </c>
    </row>
    <row r="1320" spans="196:196" x14ac:dyDescent="0.3">
      <c r="GN1320" s="1" t="s">
        <v>1375</v>
      </c>
    </row>
    <row r="1321" spans="196:196" x14ac:dyDescent="0.3">
      <c r="GN1321" s="1" t="s">
        <v>1376</v>
      </c>
    </row>
    <row r="1322" spans="196:196" x14ac:dyDescent="0.3">
      <c r="GN1322" s="1" t="s">
        <v>1377</v>
      </c>
    </row>
    <row r="1323" spans="196:196" x14ac:dyDescent="0.3">
      <c r="GN1323" s="1" t="s">
        <v>1378</v>
      </c>
    </row>
    <row r="1324" spans="196:196" x14ac:dyDescent="0.3">
      <c r="GN1324" s="1" t="s">
        <v>1379</v>
      </c>
    </row>
    <row r="1325" spans="196:196" x14ac:dyDescent="0.3">
      <c r="GN1325" s="1" t="s">
        <v>1380</v>
      </c>
    </row>
    <row r="1326" spans="196:196" x14ac:dyDescent="0.3">
      <c r="GN1326" s="1" t="s">
        <v>1381</v>
      </c>
    </row>
    <row r="1327" spans="196:196" x14ac:dyDescent="0.3">
      <c r="GN1327" s="1" t="s">
        <v>1382</v>
      </c>
    </row>
    <row r="1328" spans="196:196" x14ac:dyDescent="0.3">
      <c r="GN1328" s="1" t="s">
        <v>1383</v>
      </c>
    </row>
    <row r="1329" spans="196:196" x14ac:dyDescent="0.3">
      <c r="GN1329" s="1" t="s">
        <v>1384</v>
      </c>
    </row>
    <row r="1330" spans="196:196" x14ac:dyDescent="0.3">
      <c r="GN1330" s="1" t="s">
        <v>1385</v>
      </c>
    </row>
    <row r="1331" spans="196:196" x14ac:dyDescent="0.3">
      <c r="GN1331" s="1" t="s">
        <v>1386</v>
      </c>
    </row>
    <row r="1332" spans="196:196" x14ac:dyDescent="0.3">
      <c r="GN1332" s="1" t="s">
        <v>1387</v>
      </c>
    </row>
    <row r="1333" spans="196:196" x14ac:dyDescent="0.3">
      <c r="GN1333" s="1" t="s">
        <v>1388</v>
      </c>
    </row>
    <row r="1334" spans="196:196" x14ac:dyDescent="0.3">
      <c r="GN1334" s="1" t="s">
        <v>1389</v>
      </c>
    </row>
    <row r="1335" spans="196:196" x14ac:dyDescent="0.3">
      <c r="GN1335" s="1" t="s">
        <v>1390</v>
      </c>
    </row>
    <row r="1336" spans="196:196" x14ac:dyDescent="0.3">
      <c r="GN1336" s="1" t="s">
        <v>1391</v>
      </c>
    </row>
    <row r="1337" spans="196:196" x14ac:dyDescent="0.3">
      <c r="GN1337" s="1" t="s">
        <v>1392</v>
      </c>
    </row>
    <row r="1338" spans="196:196" x14ac:dyDescent="0.3">
      <c r="GN1338" s="1" t="s">
        <v>1393</v>
      </c>
    </row>
    <row r="1339" spans="196:196" x14ac:dyDescent="0.3">
      <c r="GN1339" s="1" t="s">
        <v>1394</v>
      </c>
    </row>
    <row r="1340" spans="196:196" x14ac:dyDescent="0.3">
      <c r="GN1340" s="1" t="s">
        <v>1395</v>
      </c>
    </row>
    <row r="1341" spans="196:196" x14ac:dyDescent="0.3">
      <c r="GN1341" s="1" t="s">
        <v>1396</v>
      </c>
    </row>
    <row r="1342" spans="196:196" x14ac:dyDescent="0.3">
      <c r="GN1342" s="1" t="s">
        <v>1397</v>
      </c>
    </row>
    <row r="1343" spans="196:196" x14ac:dyDescent="0.3">
      <c r="GN1343" s="1" t="s">
        <v>1398</v>
      </c>
    </row>
    <row r="1344" spans="196:196" x14ac:dyDescent="0.3">
      <c r="GN1344" s="1" t="s">
        <v>1399</v>
      </c>
    </row>
    <row r="1345" spans="196:196" x14ac:dyDescent="0.3">
      <c r="GN1345" s="1" t="s">
        <v>1400</v>
      </c>
    </row>
    <row r="1346" spans="196:196" x14ac:dyDescent="0.3">
      <c r="GN1346" s="1" t="s">
        <v>1401</v>
      </c>
    </row>
    <row r="1347" spans="196:196" x14ac:dyDescent="0.3">
      <c r="GN1347" s="1" t="s">
        <v>1402</v>
      </c>
    </row>
    <row r="1348" spans="196:196" x14ac:dyDescent="0.3">
      <c r="GN1348" s="1" t="s">
        <v>1403</v>
      </c>
    </row>
    <row r="1349" spans="196:196" x14ac:dyDescent="0.3">
      <c r="GN1349" s="1" t="s">
        <v>1404</v>
      </c>
    </row>
    <row r="1350" spans="196:196" x14ac:dyDescent="0.3">
      <c r="GN1350" s="1" t="s">
        <v>1405</v>
      </c>
    </row>
    <row r="1351" spans="196:196" x14ac:dyDescent="0.3">
      <c r="GN1351" s="1" t="s">
        <v>1406</v>
      </c>
    </row>
    <row r="1352" spans="196:196" x14ac:dyDescent="0.3">
      <c r="GN1352" s="1" t="s">
        <v>1407</v>
      </c>
    </row>
    <row r="1353" spans="196:196" x14ac:dyDescent="0.3">
      <c r="GN1353" s="1" t="s">
        <v>1408</v>
      </c>
    </row>
    <row r="1354" spans="196:196" x14ac:dyDescent="0.3">
      <c r="GN1354" s="1" t="s">
        <v>1409</v>
      </c>
    </row>
    <row r="1355" spans="196:196" x14ac:dyDescent="0.3">
      <c r="GN1355" s="1" t="s">
        <v>1410</v>
      </c>
    </row>
    <row r="1356" spans="196:196" x14ac:dyDescent="0.3">
      <c r="GN1356" s="1" t="s">
        <v>1411</v>
      </c>
    </row>
    <row r="1357" spans="196:196" x14ac:dyDescent="0.3">
      <c r="GN1357" s="1" t="s">
        <v>1412</v>
      </c>
    </row>
    <row r="1358" spans="196:196" x14ac:dyDescent="0.3">
      <c r="GN1358" s="1" t="s">
        <v>1413</v>
      </c>
    </row>
    <row r="1359" spans="196:196" x14ac:dyDescent="0.3">
      <c r="GN1359" s="1" t="s">
        <v>1414</v>
      </c>
    </row>
    <row r="1360" spans="196:196" x14ac:dyDescent="0.3">
      <c r="GN1360" s="1" t="s">
        <v>1415</v>
      </c>
    </row>
    <row r="1361" spans="196:196" x14ac:dyDescent="0.3">
      <c r="GN1361" s="1" t="s">
        <v>1416</v>
      </c>
    </row>
    <row r="1362" spans="196:196" x14ac:dyDescent="0.3">
      <c r="GN1362" s="1" t="s">
        <v>1417</v>
      </c>
    </row>
    <row r="1363" spans="196:196" x14ac:dyDescent="0.3">
      <c r="GN1363" s="1" t="s">
        <v>1418</v>
      </c>
    </row>
    <row r="1364" spans="196:196" x14ac:dyDescent="0.3">
      <c r="GN1364" s="1" t="s">
        <v>1419</v>
      </c>
    </row>
    <row r="1365" spans="196:196" x14ac:dyDescent="0.3">
      <c r="GN1365" s="1" t="s">
        <v>1420</v>
      </c>
    </row>
    <row r="1366" spans="196:196" x14ac:dyDescent="0.3">
      <c r="GN1366" s="1" t="s">
        <v>1421</v>
      </c>
    </row>
    <row r="1367" spans="196:196" x14ac:dyDescent="0.3">
      <c r="GN1367" s="1" t="s">
        <v>1422</v>
      </c>
    </row>
    <row r="1368" spans="196:196" x14ac:dyDescent="0.3">
      <c r="GN1368" s="1" t="s">
        <v>1423</v>
      </c>
    </row>
    <row r="1369" spans="196:196" x14ac:dyDescent="0.3">
      <c r="GN1369" s="1" t="s">
        <v>1424</v>
      </c>
    </row>
    <row r="1370" spans="196:196" x14ac:dyDescent="0.3">
      <c r="GN1370" s="1" t="s">
        <v>1425</v>
      </c>
    </row>
    <row r="1371" spans="196:196" x14ac:dyDescent="0.3">
      <c r="GN1371" s="1" t="s">
        <v>1426</v>
      </c>
    </row>
    <row r="1372" spans="196:196" x14ac:dyDescent="0.3">
      <c r="GN1372" s="1" t="s">
        <v>1427</v>
      </c>
    </row>
    <row r="1373" spans="196:196" x14ac:dyDescent="0.3">
      <c r="GN1373" s="1" t="s">
        <v>1428</v>
      </c>
    </row>
    <row r="1374" spans="196:196" x14ac:dyDescent="0.3">
      <c r="GN1374" s="1" t="s">
        <v>1429</v>
      </c>
    </row>
    <row r="1375" spans="196:196" x14ac:dyDescent="0.3">
      <c r="GN1375" s="1" t="s">
        <v>1430</v>
      </c>
    </row>
    <row r="1376" spans="196:196" x14ac:dyDescent="0.3">
      <c r="GN1376" s="1" t="s">
        <v>1431</v>
      </c>
    </row>
    <row r="1377" spans="196:196" x14ac:dyDescent="0.3">
      <c r="GN1377" s="1" t="s">
        <v>1432</v>
      </c>
    </row>
    <row r="1378" spans="196:196" x14ac:dyDescent="0.3">
      <c r="GN1378" s="1" t="s">
        <v>1433</v>
      </c>
    </row>
    <row r="1379" spans="196:196" x14ac:dyDescent="0.3">
      <c r="GN1379" s="1" t="s">
        <v>1434</v>
      </c>
    </row>
    <row r="1380" spans="196:196" x14ac:dyDescent="0.3">
      <c r="GN1380" s="1" t="s">
        <v>1435</v>
      </c>
    </row>
    <row r="1381" spans="196:196" x14ac:dyDescent="0.3">
      <c r="GN1381" s="1" t="s">
        <v>1436</v>
      </c>
    </row>
    <row r="1382" spans="196:196" x14ac:dyDescent="0.3">
      <c r="GN1382" s="1" t="s">
        <v>1437</v>
      </c>
    </row>
    <row r="1383" spans="196:196" x14ac:dyDescent="0.3">
      <c r="GN1383" s="1" t="s">
        <v>1438</v>
      </c>
    </row>
    <row r="1384" spans="196:196" x14ac:dyDescent="0.3">
      <c r="GN1384" s="1" t="s">
        <v>1439</v>
      </c>
    </row>
    <row r="1385" spans="196:196" x14ac:dyDescent="0.3">
      <c r="GN1385" s="1" t="s">
        <v>1440</v>
      </c>
    </row>
    <row r="1386" spans="196:196" x14ac:dyDescent="0.3">
      <c r="GN1386" s="1" t="s">
        <v>1441</v>
      </c>
    </row>
    <row r="1387" spans="196:196" x14ac:dyDescent="0.3">
      <c r="GN1387" s="1" t="s">
        <v>1442</v>
      </c>
    </row>
    <row r="1388" spans="196:196" x14ac:dyDescent="0.3">
      <c r="GN1388" s="1" t="s">
        <v>1443</v>
      </c>
    </row>
    <row r="1389" spans="196:196" x14ac:dyDescent="0.3">
      <c r="GN1389" s="1" t="s">
        <v>1444</v>
      </c>
    </row>
    <row r="1390" spans="196:196" x14ac:dyDescent="0.3">
      <c r="GN1390" s="1" t="s">
        <v>1445</v>
      </c>
    </row>
    <row r="1391" spans="196:196" x14ac:dyDescent="0.3">
      <c r="GN1391" s="1" t="s">
        <v>1446</v>
      </c>
    </row>
    <row r="1392" spans="196:196" x14ac:dyDescent="0.3">
      <c r="GN1392" s="1" t="s">
        <v>1447</v>
      </c>
    </row>
    <row r="1393" spans="196:196" x14ac:dyDescent="0.3">
      <c r="GN1393" s="1" t="s">
        <v>1448</v>
      </c>
    </row>
    <row r="1394" spans="196:196" x14ac:dyDescent="0.3">
      <c r="GN1394" s="1" t="s">
        <v>1449</v>
      </c>
    </row>
    <row r="1395" spans="196:196" x14ac:dyDescent="0.3">
      <c r="GN1395" s="1" t="s">
        <v>1450</v>
      </c>
    </row>
    <row r="1396" spans="196:196" x14ac:dyDescent="0.3">
      <c r="GN1396" s="1" t="s">
        <v>1451</v>
      </c>
    </row>
    <row r="1397" spans="196:196" x14ac:dyDescent="0.3">
      <c r="GN1397" s="1" t="s">
        <v>1452</v>
      </c>
    </row>
    <row r="1398" spans="196:196" x14ac:dyDescent="0.3">
      <c r="GN1398" s="1" t="s">
        <v>1453</v>
      </c>
    </row>
    <row r="1399" spans="196:196" x14ac:dyDescent="0.3">
      <c r="GN1399" s="1" t="s">
        <v>1454</v>
      </c>
    </row>
    <row r="1400" spans="196:196" x14ac:dyDescent="0.3">
      <c r="GN1400" s="1" t="s">
        <v>1455</v>
      </c>
    </row>
    <row r="1401" spans="196:196" x14ac:dyDescent="0.3">
      <c r="GN1401" s="1" t="s">
        <v>1456</v>
      </c>
    </row>
    <row r="1402" spans="196:196" x14ac:dyDescent="0.3">
      <c r="GN1402" s="1" t="s">
        <v>1457</v>
      </c>
    </row>
    <row r="1403" spans="196:196" x14ac:dyDescent="0.3">
      <c r="GN1403" s="1" t="s">
        <v>1458</v>
      </c>
    </row>
    <row r="1404" spans="196:196" x14ac:dyDescent="0.3">
      <c r="GN1404" s="1" t="s">
        <v>1459</v>
      </c>
    </row>
    <row r="1405" spans="196:196" x14ac:dyDescent="0.3">
      <c r="GN1405" s="1" t="s">
        <v>1460</v>
      </c>
    </row>
    <row r="1406" spans="196:196" x14ac:dyDescent="0.3">
      <c r="GN1406" s="1" t="s">
        <v>1461</v>
      </c>
    </row>
    <row r="1407" spans="196:196" x14ac:dyDescent="0.3">
      <c r="GN1407" s="1" t="s">
        <v>1462</v>
      </c>
    </row>
    <row r="1408" spans="196:196" x14ac:dyDescent="0.3">
      <c r="GN1408" s="1" t="s">
        <v>1463</v>
      </c>
    </row>
    <row r="1409" spans="196:196" x14ac:dyDescent="0.3">
      <c r="GN1409" s="1" t="s">
        <v>1464</v>
      </c>
    </row>
    <row r="1410" spans="196:196" x14ac:dyDescent="0.3">
      <c r="GN1410" s="1" t="s">
        <v>1465</v>
      </c>
    </row>
    <row r="1411" spans="196:196" x14ac:dyDescent="0.3">
      <c r="GN1411" s="1" t="s">
        <v>1466</v>
      </c>
    </row>
    <row r="1412" spans="196:196" x14ac:dyDescent="0.3">
      <c r="GN1412" s="1" t="s">
        <v>1467</v>
      </c>
    </row>
    <row r="1413" spans="196:196" x14ac:dyDescent="0.3">
      <c r="GN1413" s="1" t="s">
        <v>1468</v>
      </c>
    </row>
    <row r="1414" spans="196:196" x14ac:dyDescent="0.3">
      <c r="GN1414" s="1" t="s">
        <v>1469</v>
      </c>
    </row>
    <row r="1415" spans="196:196" x14ac:dyDescent="0.3">
      <c r="GN1415" s="1" t="s">
        <v>1470</v>
      </c>
    </row>
    <row r="1416" spans="196:196" x14ac:dyDescent="0.3">
      <c r="GN1416" s="1" t="s">
        <v>1471</v>
      </c>
    </row>
    <row r="1417" spans="196:196" x14ac:dyDescent="0.3">
      <c r="GN1417" s="1" t="s">
        <v>1472</v>
      </c>
    </row>
    <row r="1418" spans="196:196" x14ac:dyDescent="0.3">
      <c r="GN1418" s="1" t="s">
        <v>1473</v>
      </c>
    </row>
    <row r="1419" spans="196:196" x14ac:dyDescent="0.3">
      <c r="GN1419" s="1" t="s">
        <v>1474</v>
      </c>
    </row>
    <row r="1420" spans="196:196" x14ac:dyDescent="0.3">
      <c r="GN1420" s="1" t="s">
        <v>1475</v>
      </c>
    </row>
    <row r="1421" spans="196:196" x14ac:dyDescent="0.3">
      <c r="GN1421" s="1" t="s">
        <v>1476</v>
      </c>
    </row>
    <row r="1422" spans="196:196" x14ac:dyDescent="0.3">
      <c r="GN1422" s="1" t="s">
        <v>1477</v>
      </c>
    </row>
    <row r="1423" spans="196:196" x14ac:dyDescent="0.3">
      <c r="GN1423" s="1" t="s">
        <v>1478</v>
      </c>
    </row>
    <row r="1424" spans="196:196" x14ac:dyDescent="0.3">
      <c r="GN1424" s="1" t="s">
        <v>1479</v>
      </c>
    </row>
    <row r="1425" spans="196:196" x14ac:dyDescent="0.3">
      <c r="GN1425" s="1" t="s">
        <v>1480</v>
      </c>
    </row>
    <row r="1426" spans="196:196" x14ac:dyDescent="0.3">
      <c r="GN1426" s="1" t="s">
        <v>1481</v>
      </c>
    </row>
    <row r="1427" spans="196:196" x14ac:dyDescent="0.3">
      <c r="GN1427" s="1" t="s">
        <v>1482</v>
      </c>
    </row>
    <row r="1428" spans="196:196" x14ac:dyDescent="0.3">
      <c r="GN1428" s="1" t="s">
        <v>1483</v>
      </c>
    </row>
    <row r="1429" spans="196:196" x14ac:dyDescent="0.3">
      <c r="GN1429" s="1" t="s">
        <v>1484</v>
      </c>
    </row>
    <row r="1430" spans="196:196" x14ac:dyDescent="0.3">
      <c r="GN1430" s="1" t="s">
        <v>1485</v>
      </c>
    </row>
    <row r="1431" spans="196:196" x14ac:dyDescent="0.3">
      <c r="GN1431" s="1" t="s">
        <v>1486</v>
      </c>
    </row>
    <row r="1432" spans="196:196" x14ac:dyDescent="0.3">
      <c r="GN1432" s="1" t="s">
        <v>1487</v>
      </c>
    </row>
    <row r="1433" spans="196:196" x14ac:dyDescent="0.3">
      <c r="GN1433" s="1" t="s">
        <v>1488</v>
      </c>
    </row>
    <row r="1434" spans="196:196" x14ac:dyDescent="0.3">
      <c r="GN1434" s="1" t="s">
        <v>1489</v>
      </c>
    </row>
    <row r="1435" spans="196:196" x14ac:dyDescent="0.3">
      <c r="GN1435" s="1" t="s">
        <v>1490</v>
      </c>
    </row>
    <row r="1436" spans="196:196" x14ac:dyDescent="0.3">
      <c r="GN1436" s="1" t="s">
        <v>1491</v>
      </c>
    </row>
    <row r="1437" spans="196:196" x14ac:dyDescent="0.3">
      <c r="GN1437" s="1" t="s">
        <v>1492</v>
      </c>
    </row>
    <row r="1438" spans="196:196" x14ac:dyDescent="0.3">
      <c r="GN1438" s="1" t="s">
        <v>1493</v>
      </c>
    </row>
    <row r="1439" spans="196:196" x14ac:dyDescent="0.3">
      <c r="GN1439" s="1" t="s">
        <v>1494</v>
      </c>
    </row>
    <row r="1440" spans="196:196" x14ac:dyDescent="0.3">
      <c r="GN1440" s="1" t="s">
        <v>1495</v>
      </c>
    </row>
    <row r="1441" spans="196:196" x14ac:dyDescent="0.3">
      <c r="GN1441" s="1" t="s">
        <v>1496</v>
      </c>
    </row>
    <row r="1442" spans="196:196" x14ac:dyDescent="0.3">
      <c r="GN1442" s="1" t="s">
        <v>1497</v>
      </c>
    </row>
    <row r="1443" spans="196:196" x14ac:dyDescent="0.3">
      <c r="GN1443" s="1" t="s">
        <v>1498</v>
      </c>
    </row>
    <row r="1444" spans="196:196" x14ac:dyDescent="0.3">
      <c r="GN1444" s="1" t="s">
        <v>1499</v>
      </c>
    </row>
    <row r="1445" spans="196:196" x14ac:dyDescent="0.3">
      <c r="GN1445" s="1" t="s">
        <v>1500</v>
      </c>
    </row>
    <row r="1446" spans="196:196" x14ac:dyDescent="0.3">
      <c r="GN1446" s="1" t="s">
        <v>1501</v>
      </c>
    </row>
    <row r="1447" spans="196:196" x14ac:dyDescent="0.3">
      <c r="GN1447" s="1" t="s">
        <v>1502</v>
      </c>
    </row>
    <row r="1448" spans="196:196" x14ac:dyDescent="0.3">
      <c r="GN1448" s="1" t="s">
        <v>1503</v>
      </c>
    </row>
    <row r="1449" spans="196:196" x14ac:dyDescent="0.3">
      <c r="GN1449" s="1" t="s">
        <v>1504</v>
      </c>
    </row>
    <row r="1450" spans="196:196" x14ac:dyDescent="0.3">
      <c r="GN1450" s="1" t="s">
        <v>1505</v>
      </c>
    </row>
    <row r="1451" spans="196:196" x14ac:dyDescent="0.3">
      <c r="GN1451" s="1" t="s">
        <v>1506</v>
      </c>
    </row>
    <row r="1452" spans="196:196" x14ac:dyDescent="0.3">
      <c r="GN1452" s="1" t="s">
        <v>1507</v>
      </c>
    </row>
    <row r="1453" spans="196:196" x14ac:dyDescent="0.3">
      <c r="GN1453" s="1" t="s">
        <v>1508</v>
      </c>
    </row>
    <row r="1454" spans="196:196" x14ac:dyDescent="0.3">
      <c r="GN1454" s="1" t="s">
        <v>1509</v>
      </c>
    </row>
    <row r="1455" spans="196:196" x14ac:dyDescent="0.3">
      <c r="GN1455" s="1" t="s">
        <v>1510</v>
      </c>
    </row>
    <row r="1456" spans="196:196" x14ac:dyDescent="0.3">
      <c r="GN1456" s="1" t="s">
        <v>1511</v>
      </c>
    </row>
    <row r="1457" spans="196:196" x14ac:dyDescent="0.3">
      <c r="GN1457" s="1" t="s">
        <v>1512</v>
      </c>
    </row>
    <row r="1458" spans="196:196" x14ac:dyDescent="0.3">
      <c r="GN1458" s="1" t="s">
        <v>1513</v>
      </c>
    </row>
    <row r="1459" spans="196:196" x14ac:dyDescent="0.3">
      <c r="GN1459" s="1" t="s">
        <v>1514</v>
      </c>
    </row>
    <row r="1460" spans="196:196" x14ac:dyDescent="0.3">
      <c r="GN1460" s="1" t="s">
        <v>1515</v>
      </c>
    </row>
    <row r="1461" spans="196:196" x14ac:dyDescent="0.3">
      <c r="GN1461" s="1" t="s">
        <v>1516</v>
      </c>
    </row>
    <row r="1462" spans="196:196" x14ac:dyDescent="0.3">
      <c r="GN1462" s="1" t="s">
        <v>1517</v>
      </c>
    </row>
    <row r="1463" spans="196:196" x14ac:dyDescent="0.3">
      <c r="GN1463" s="1" t="s">
        <v>1518</v>
      </c>
    </row>
    <row r="1464" spans="196:196" x14ac:dyDescent="0.3">
      <c r="GN1464" s="1" t="s">
        <v>1519</v>
      </c>
    </row>
    <row r="1465" spans="196:196" x14ac:dyDescent="0.3">
      <c r="GN1465" s="1" t="s">
        <v>1520</v>
      </c>
    </row>
    <row r="1466" spans="196:196" x14ac:dyDescent="0.3">
      <c r="GN1466" s="1" t="s">
        <v>1521</v>
      </c>
    </row>
    <row r="1467" spans="196:196" x14ac:dyDescent="0.3">
      <c r="GN1467" s="1" t="s">
        <v>1522</v>
      </c>
    </row>
    <row r="1468" spans="196:196" x14ac:dyDescent="0.3">
      <c r="GN1468" s="1" t="s">
        <v>1523</v>
      </c>
    </row>
    <row r="1469" spans="196:196" x14ac:dyDescent="0.3">
      <c r="GN1469" s="1" t="s">
        <v>1524</v>
      </c>
    </row>
    <row r="1470" spans="196:196" x14ac:dyDescent="0.3">
      <c r="GN1470" s="1" t="s">
        <v>1525</v>
      </c>
    </row>
    <row r="1471" spans="196:196" x14ac:dyDescent="0.3">
      <c r="GN1471" s="1" t="s">
        <v>1526</v>
      </c>
    </row>
    <row r="1472" spans="196:196" x14ac:dyDescent="0.3">
      <c r="GN1472" s="1" t="s">
        <v>1527</v>
      </c>
    </row>
    <row r="1473" spans="196:196" x14ac:dyDescent="0.3">
      <c r="GN1473" s="1" t="s">
        <v>1528</v>
      </c>
    </row>
    <row r="1474" spans="196:196" x14ac:dyDescent="0.3">
      <c r="GN1474" s="1" t="s">
        <v>1529</v>
      </c>
    </row>
    <row r="1475" spans="196:196" x14ac:dyDescent="0.3">
      <c r="GN1475" s="1" t="s">
        <v>1530</v>
      </c>
    </row>
    <row r="1476" spans="196:196" x14ac:dyDescent="0.3">
      <c r="GN1476" s="1" t="s">
        <v>1531</v>
      </c>
    </row>
    <row r="1477" spans="196:196" x14ac:dyDescent="0.3">
      <c r="GN1477" s="1" t="s">
        <v>1532</v>
      </c>
    </row>
    <row r="1478" spans="196:196" x14ac:dyDescent="0.3">
      <c r="GN1478" s="1" t="s">
        <v>1533</v>
      </c>
    </row>
    <row r="1479" spans="196:196" x14ac:dyDescent="0.3">
      <c r="GN1479" s="1" t="s">
        <v>1534</v>
      </c>
    </row>
    <row r="1480" spans="196:196" x14ac:dyDescent="0.3">
      <c r="GN1480" s="1" t="s">
        <v>1535</v>
      </c>
    </row>
    <row r="1481" spans="196:196" x14ac:dyDescent="0.3">
      <c r="GN1481" s="1" t="s">
        <v>1536</v>
      </c>
    </row>
    <row r="1482" spans="196:196" x14ac:dyDescent="0.3">
      <c r="GN1482" s="1" t="s">
        <v>1537</v>
      </c>
    </row>
    <row r="1483" spans="196:196" x14ac:dyDescent="0.3">
      <c r="GN1483" s="1" t="s">
        <v>1538</v>
      </c>
    </row>
    <row r="1484" spans="196:196" x14ac:dyDescent="0.3">
      <c r="GN1484" s="1" t="s">
        <v>1539</v>
      </c>
    </row>
    <row r="1485" spans="196:196" x14ac:dyDescent="0.3">
      <c r="GN1485" s="1" t="s">
        <v>1540</v>
      </c>
    </row>
    <row r="1486" spans="196:196" x14ac:dyDescent="0.3">
      <c r="GN1486" s="1" t="s">
        <v>1541</v>
      </c>
    </row>
    <row r="1487" spans="196:196" x14ac:dyDescent="0.3">
      <c r="GN1487" s="1" t="s">
        <v>1542</v>
      </c>
    </row>
    <row r="1488" spans="196:196" x14ac:dyDescent="0.3">
      <c r="GN1488" s="1" t="s">
        <v>1543</v>
      </c>
    </row>
    <row r="1489" spans="196:196" x14ac:dyDescent="0.3">
      <c r="GN1489" s="1" t="s">
        <v>1544</v>
      </c>
    </row>
    <row r="1490" spans="196:196" x14ac:dyDescent="0.3">
      <c r="GN1490" s="1" t="s">
        <v>1545</v>
      </c>
    </row>
    <row r="1491" spans="196:196" x14ac:dyDescent="0.3">
      <c r="GN1491" s="1" t="s">
        <v>1546</v>
      </c>
    </row>
    <row r="1492" spans="196:196" x14ac:dyDescent="0.3">
      <c r="GN1492" s="1" t="s">
        <v>1547</v>
      </c>
    </row>
    <row r="1493" spans="196:196" x14ac:dyDescent="0.3">
      <c r="GN1493" s="1" t="s">
        <v>1548</v>
      </c>
    </row>
    <row r="1494" spans="196:196" x14ac:dyDescent="0.3">
      <c r="GN1494" s="1" t="s">
        <v>1549</v>
      </c>
    </row>
    <row r="1495" spans="196:196" x14ac:dyDescent="0.3">
      <c r="GN1495" s="1" t="s">
        <v>1550</v>
      </c>
    </row>
    <row r="1496" spans="196:196" x14ac:dyDescent="0.3">
      <c r="GN1496" s="1" t="s">
        <v>1551</v>
      </c>
    </row>
    <row r="1497" spans="196:196" x14ac:dyDescent="0.3">
      <c r="GN1497" s="1" t="s">
        <v>1552</v>
      </c>
    </row>
    <row r="1498" spans="196:196" x14ac:dyDescent="0.3">
      <c r="GN1498" s="1" t="s">
        <v>1553</v>
      </c>
    </row>
    <row r="1499" spans="196:196" x14ac:dyDescent="0.3">
      <c r="GN1499" s="1" t="s">
        <v>1554</v>
      </c>
    </row>
    <row r="1500" spans="196:196" x14ac:dyDescent="0.3">
      <c r="GN1500" s="1" t="s">
        <v>1555</v>
      </c>
    </row>
    <row r="1501" spans="196:196" x14ac:dyDescent="0.3">
      <c r="GN1501" s="1" t="s">
        <v>1556</v>
      </c>
    </row>
    <row r="1502" spans="196:196" x14ac:dyDescent="0.3">
      <c r="GN1502" s="1" t="s">
        <v>1557</v>
      </c>
    </row>
    <row r="1503" spans="196:196" x14ac:dyDescent="0.3">
      <c r="GN1503" s="1" t="s">
        <v>1558</v>
      </c>
    </row>
    <row r="1504" spans="196:196" x14ac:dyDescent="0.3">
      <c r="GN1504" s="1" t="s">
        <v>1559</v>
      </c>
    </row>
    <row r="1505" spans="196:196" x14ac:dyDescent="0.3">
      <c r="GN1505" s="1" t="s">
        <v>1560</v>
      </c>
    </row>
    <row r="1506" spans="196:196" x14ac:dyDescent="0.3">
      <c r="GN1506" s="1" t="s">
        <v>1561</v>
      </c>
    </row>
    <row r="1507" spans="196:196" x14ac:dyDescent="0.3">
      <c r="GN1507" s="1" t="s">
        <v>1562</v>
      </c>
    </row>
    <row r="1508" spans="196:196" x14ac:dyDescent="0.3">
      <c r="GN1508" s="1" t="s">
        <v>1563</v>
      </c>
    </row>
    <row r="1509" spans="196:196" x14ac:dyDescent="0.3">
      <c r="GN1509" s="1" t="s">
        <v>1564</v>
      </c>
    </row>
    <row r="1510" spans="196:196" x14ac:dyDescent="0.3">
      <c r="GN1510" s="1" t="s">
        <v>1565</v>
      </c>
    </row>
    <row r="1511" spans="196:196" x14ac:dyDescent="0.3">
      <c r="GN1511" s="1" t="s">
        <v>1566</v>
      </c>
    </row>
    <row r="1512" spans="196:196" x14ac:dyDescent="0.3">
      <c r="GN1512" s="1" t="s">
        <v>1567</v>
      </c>
    </row>
    <row r="1513" spans="196:196" x14ac:dyDescent="0.3">
      <c r="GN1513" s="1" t="s">
        <v>1568</v>
      </c>
    </row>
    <row r="1514" spans="196:196" x14ac:dyDescent="0.3">
      <c r="GN1514" s="1" t="s">
        <v>1569</v>
      </c>
    </row>
    <row r="1515" spans="196:196" x14ac:dyDescent="0.3">
      <c r="GN1515" s="1" t="s">
        <v>1570</v>
      </c>
    </row>
    <row r="1516" spans="196:196" x14ac:dyDescent="0.3">
      <c r="GN1516" s="1" t="s">
        <v>1571</v>
      </c>
    </row>
    <row r="1517" spans="196:196" x14ac:dyDescent="0.3">
      <c r="GN1517" s="1" t="s">
        <v>1572</v>
      </c>
    </row>
    <row r="1518" spans="196:196" x14ac:dyDescent="0.3">
      <c r="GN1518" s="1" t="s">
        <v>1573</v>
      </c>
    </row>
    <row r="1519" spans="196:196" x14ac:dyDescent="0.3">
      <c r="GN1519" s="1" t="s">
        <v>1574</v>
      </c>
    </row>
    <row r="1520" spans="196:196" x14ac:dyDescent="0.3">
      <c r="GN1520" s="1" t="s">
        <v>1575</v>
      </c>
    </row>
    <row r="1521" spans="196:196" x14ac:dyDescent="0.3">
      <c r="GN1521" s="1" t="s">
        <v>1576</v>
      </c>
    </row>
    <row r="1522" spans="196:196" x14ac:dyDescent="0.3">
      <c r="GN1522" s="1" t="s">
        <v>1577</v>
      </c>
    </row>
    <row r="1523" spans="196:196" x14ac:dyDescent="0.3">
      <c r="GN1523" s="1" t="s">
        <v>1578</v>
      </c>
    </row>
    <row r="1524" spans="196:196" x14ac:dyDescent="0.3">
      <c r="GN1524" s="1" t="s">
        <v>1579</v>
      </c>
    </row>
    <row r="1525" spans="196:196" x14ac:dyDescent="0.3">
      <c r="GN1525" s="1" t="s">
        <v>1580</v>
      </c>
    </row>
    <row r="1526" spans="196:196" x14ac:dyDescent="0.3">
      <c r="GN1526" s="1" t="s">
        <v>1581</v>
      </c>
    </row>
    <row r="1527" spans="196:196" x14ac:dyDescent="0.3">
      <c r="GN1527" s="1" t="s">
        <v>1582</v>
      </c>
    </row>
    <row r="1528" spans="196:196" x14ac:dyDescent="0.3">
      <c r="GN1528" s="1" t="s">
        <v>1583</v>
      </c>
    </row>
    <row r="1529" spans="196:196" x14ac:dyDescent="0.3">
      <c r="GN1529" s="1" t="s">
        <v>1584</v>
      </c>
    </row>
    <row r="1530" spans="196:196" x14ac:dyDescent="0.3">
      <c r="GN1530" s="1" t="s">
        <v>1585</v>
      </c>
    </row>
    <row r="1531" spans="196:196" x14ac:dyDescent="0.3">
      <c r="GN1531" s="1" t="s">
        <v>1586</v>
      </c>
    </row>
    <row r="1532" spans="196:196" x14ac:dyDescent="0.3">
      <c r="GN1532" s="1" t="s">
        <v>1587</v>
      </c>
    </row>
    <row r="1533" spans="196:196" x14ac:dyDescent="0.3">
      <c r="GN1533" s="1" t="s">
        <v>1588</v>
      </c>
    </row>
    <row r="1534" spans="196:196" x14ac:dyDescent="0.3">
      <c r="GN1534" s="1" t="s">
        <v>1589</v>
      </c>
    </row>
    <row r="1535" spans="196:196" x14ac:dyDescent="0.3">
      <c r="GN1535" s="1" t="s">
        <v>1590</v>
      </c>
    </row>
    <row r="1536" spans="196:196" x14ac:dyDescent="0.3">
      <c r="GN1536" s="1" t="s">
        <v>1591</v>
      </c>
    </row>
    <row r="1537" spans="196:196" x14ac:dyDescent="0.3">
      <c r="GN1537" s="1" t="s">
        <v>1592</v>
      </c>
    </row>
    <row r="1538" spans="196:196" x14ac:dyDescent="0.3">
      <c r="GN1538" s="1" t="s">
        <v>1593</v>
      </c>
    </row>
    <row r="1539" spans="196:196" x14ac:dyDescent="0.3">
      <c r="GN1539" s="1" t="s">
        <v>1594</v>
      </c>
    </row>
    <row r="1540" spans="196:196" x14ac:dyDescent="0.3">
      <c r="GN1540" s="1" t="s">
        <v>1595</v>
      </c>
    </row>
    <row r="1541" spans="196:196" x14ac:dyDescent="0.3">
      <c r="GN1541" s="1" t="s">
        <v>1596</v>
      </c>
    </row>
    <row r="1542" spans="196:196" x14ac:dyDescent="0.3">
      <c r="GN1542" s="1" t="s">
        <v>1597</v>
      </c>
    </row>
    <row r="1543" spans="196:196" x14ac:dyDescent="0.3">
      <c r="GN1543" s="1" t="s">
        <v>1598</v>
      </c>
    </row>
    <row r="1544" spans="196:196" x14ac:dyDescent="0.3">
      <c r="GN1544" s="1" t="s">
        <v>1599</v>
      </c>
    </row>
    <row r="1545" spans="196:196" x14ac:dyDescent="0.3">
      <c r="GN1545" s="1" t="s">
        <v>1600</v>
      </c>
    </row>
    <row r="1546" spans="196:196" x14ac:dyDescent="0.3">
      <c r="GN1546" s="1" t="s">
        <v>1601</v>
      </c>
    </row>
    <row r="1547" spans="196:196" x14ac:dyDescent="0.3">
      <c r="GN1547" s="1" t="s">
        <v>1602</v>
      </c>
    </row>
    <row r="1548" spans="196:196" x14ac:dyDescent="0.3">
      <c r="GN1548" s="1" t="s">
        <v>1603</v>
      </c>
    </row>
    <row r="1549" spans="196:196" x14ac:dyDescent="0.3">
      <c r="GN1549" s="1" t="s">
        <v>1604</v>
      </c>
    </row>
    <row r="1550" spans="196:196" x14ac:dyDescent="0.3">
      <c r="GN1550" s="1" t="s">
        <v>1605</v>
      </c>
    </row>
    <row r="1551" spans="196:196" x14ac:dyDescent="0.3">
      <c r="GN1551" s="1" t="s">
        <v>1606</v>
      </c>
    </row>
    <row r="1552" spans="196:196" x14ac:dyDescent="0.3">
      <c r="GN1552" s="1" t="s">
        <v>1607</v>
      </c>
    </row>
    <row r="1553" spans="196:196" x14ac:dyDescent="0.3">
      <c r="GN1553" s="1" t="s">
        <v>1608</v>
      </c>
    </row>
    <row r="1554" spans="196:196" x14ac:dyDescent="0.3">
      <c r="GN1554" s="1" t="s">
        <v>1609</v>
      </c>
    </row>
    <row r="1555" spans="196:196" x14ac:dyDescent="0.3">
      <c r="GN1555" s="1" t="s">
        <v>1610</v>
      </c>
    </row>
    <row r="1556" spans="196:196" x14ac:dyDescent="0.3">
      <c r="GN1556" s="1" t="s">
        <v>1611</v>
      </c>
    </row>
    <row r="1557" spans="196:196" x14ac:dyDescent="0.3">
      <c r="GN1557" s="1" t="s">
        <v>1612</v>
      </c>
    </row>
    <row r="1558" spans="196:196" x14ac:dyDescent="0.3">
      <c r="GN1558" s="1" t="s">
        <v>1613</v>
      </c>
    </row>
    <row r="1559" spans="196:196" x14ac:dyDescent="0.3">
      <c r="GN1559" s="1" t="s">
        <v>1614</v>
      </c>
    </row>
    <row r="1560" spans="196:196" x14ac:dyDescent="0.3">
      <c r="GN1560" s="1" t="s">
        <v>1615</v>
      </c>
    </row>
    <row r="1561" spans="196:196" x14ac:dyDescent="0.3">
      <c r="GN1561" s="1" t="s">
        <v>1616</v>
      </c>
    </row>
    <row r="1562" spans="196:196" x14ac:dyDescent="0.3">
      <c r="GN1562" s="1" t="s">
        <v>1617</v>
      </c>
    </row>
    <row r="1563" spans="196:196" x14ac:dyDescent="0.3">
      <c r="GN1563" s="1" t="s">
        <v>1618</v>
      </c>
    </row>
    <row r="1564" spans="196:196" x14ac:dyDescent="0.3">
      <c r="GN1564" s="1" t="s">
        <v>1619</v>
      </c>
    </row>
    <row r="1565" spans="196:196" x14ac:dyDescent="0.3">
      <c r="GN1565" s="1" t="s">
        <v>1620</v>
      </c>
    </row>
    <row r="1566" spans="196:196" x14ac:dyDescent="0.3">
      <c r="GN1566" s="1" t="s">
        <v>1621</v>
      </c>
    </row>
    <row r="1567" spans="196:196" x14ac:dyDescent="0.3">
      <c r="GN1567" s="1" t="s">
        <v>1622</v>
      </c>
    </row>
    <row r="1568" spans="196:196" x14ac:dyDescent="0.3">
      <c r="GN1568" s="1" t="s">
        <v>1623</v>
      </c>
    </row>
    <row r="1569" spans="196:196" x14ac:dyDescent="0.3">
      <c r="GN1569" s="1" t="s">
        <v>1624</v>
      </c>
    </row>
    <row r="1570" spans="196:196" x14ac:dyDescent="0.3">
      <c r="GN1570" s="1" t="s">
        <v>1625</v>
      </c>
    </row>
    <row r="1571" spans="196:196" x14ac:dyDescent="0.3">
      <c r="GN1571" s="1" t="s">
        <v>1626</v>
      </c>
    </row>
    <row r="1572" spans="196:196" x14ac:dyDescent="0.3">
      <c r="GN1572" s="1" t="s">
        <v>1627</v>
      </c>
    </row>
    <row r="1573" spans="196:196" x14ac:dyDescent="0.3">
      <c r="GN1573" s="1" t="s">
        <v>1628</v>
      </c>
    </row>
    <row r="1574" spans="196:196" x14ac:dyDescent="0.3">
      <c r="GN1574" s="1" t="s">
        <v>1629</v>
      </c>
    </row>
    <row r="1575" spans="196:196" x14ac:dyDescent="0.3">
      <c r="GN1575" s="1" t="s">
        <v>1630</v>
      </c>
    </row>
    <row r="1576" spans="196:196" x14ac:dyDescent="0.3">
      <c r="GN1576" s="1" t="s">
        <v>1631</v>
      </c>
    </row>
    <row r="1577" spans="196:196" x14ac:dyDescent="0.3">
      <c r="GN1577" s="1" t="s">
        <v>1632</v>
      </c>
    </row>
    <row r="1578" spans="196:196" x14ac:dyDescent="0.3">
      <c r="GN1578" s="1" t="s">
        <v>1633</v>
      </c>
    </row>
    <row r="1579" spans="196:196" x14ac:dyDescent="0.3">
      <c r="GN1579" s="1" t="s">
        <v>1634</v>
      </c>
    </row>
    <row r="1580" spans="196:196" x14ac:dyDescent="0.3">
      <c r="GN1580" s="1" t="s">
        <v>1635</v>
      </c>
    </row>
    <row r="1581" spans="196:196" x14ac:dyDescent="0.3">
      <c r="GN1581" s="1" t="s">
        <v>1636</v>
      </c>
    </row>
    <row r="1582" spans="196:196" x14ac:dyDescent="0.3">
      <c r="GN1582" s="1" t="s">
        <v>1637</v>
      </c>
    </row>
    <row r="1583" spans="196:196" x14ac:dyDescent="0.3">
      <c r="GN1583" s="1" t="s">
        <v>1638</v>
      </c>
    </row>
    <row r="1584" spans="196:196" x14ac:dyDescent="0.3">
      <c r="GN1584" s="1" t="s">
        <v>1639</v>
      </c>
    </row>
    <row r="1585" spans="196:196" x14ac:dyDescent="0.3">
      <c r="GN1585" s="1" t="s">
        <v>1640</v>
      </c>
    </row>
    <row r="1586" spans="196:196" x14ac:dyDescent="0.3">
      <c r="GN1586" s="1" t="s">
        <v>1641</v>
      </c>
    </row>
    <row r="1587" spans="196:196" x14ac:dyDescent="0.3">
      <c r="GN1587" s="1" t="s">
        <v>1642</v>
      </c>
    </row>
    <row r="1588" spans="196:196" x14ac:dyDescent="0.3">
      <c r="GN1588" s="1" t="s">
        <v>1643</v>
      </c>
    </row>
    <row r="1589" spans="196:196" x14ac:dyDescent="0.3">
      <c r="GN1589" s="1" t="s">
        <v>1644</v>
      </c>
    </row>
    <row r="1590" spans="196:196" x14ac:dyDescent="0.3">
      <c r="GN1590" s="1" t="s">
        <v>1645</v>
      </c>
    </row>
    <row r="1591" spans="196:196" x14ac:dyDescent="0.3">
      <c r="GN1591" s="1" t="s">
        <v>1646</v>
      </c>
    </row>
    <row r="1592" spans="196:196" x14ac:dyDescent="0.3">
      <c r="GN1592" s="1" t="s">
        <v>1647</v>
      </c>
    </row>
    <row r="1593" spans="196:196" x14ac:dyDescent="0.3">
      <c r="GN1593" s="1" t="s">
        <v>1648</v>
      </c>
    </row>
    <row r="1594" spans="196:196" x14ac:dyDescent="0.3">
      <c r="GN1594" s="1" t="s">
        <v>1649</v>
      </c>
    </row>
    <row r="1595" spans="196:196" x14ac:dyDescent="0.3">
      <c r="GN1595" s="1" t="s">
        <v>1650</v>
      </c>
    </row>
    <row r="1596" spans="196:196" x14ac:dyDescent="0.3">
      <c r="GN1596" s="1" t="s">
        <v>1651</v>
      </c>
    </row>
    <row r="1597" spans="196:196" x14ac:dyDescent="0.3">
      <c r="GN1597" s="1" t="s">
        <v>1652</v>
      </c>
    </row>
    <row r="1598" spans="196:196" x14ac:dyDescent="0.3">
      <c r="GN1598" s="1" t="s">
        <v>1653</v>
      </c>
    </row>
    <row r="1599" spans="196:196" x14ac:dyDescent="0.3">
      <c r="GN1599" s="1" t="s">
        <v>1654</v>
      </c>
    </row>
    <row r="1600" spans="196:196" x14ac:dyDescent="0.3">
      <c r="GN1600" s="1" t="s">
        <v>1655</v>
      </c>
    </row>
    <row r="1601" spans="196:196" x14ac:dyDescent="0.3">
      <c r="GN1601" s="1" t="s">
        <v>1656</v>
      </c>
    </row>
    <row r="1602" spans="196:196" x14ac:dyDescent="0.3">
      <c r="GN1602" s="1" t="s">
        <v>1657</v>
      </c>
    </row>
    <row r="1603" spans="196:196" x14ac:dyDescent="0.3">
      <c r="GN1603" s="1" t="s">
        <v>1658</v>
      </c>
    </row>
    <row r="1604" spans="196:196" x14ac:dyDescent="0.3">
      <c r="GN1604" s="1" t="s">
        <v>1659</v>
      </c>
    </row>
    <row r="1605" spans="196:196" x14ac:dyDescent="0.3">
      <c r="GN1605" s="1" t="s">
        <v>1660</v>
      </c>
    </row>
    <row r="1606" spans="196:196" x14ac:dyDescent="0.3">
      <c r="GN1606" s="1" t="s">
        <v>1661</v>
      </c>
    </row>
    <row r="1607" spans="196:196" x14ac:dyDescent="0.3">
      <c r="GN1607" s="1" t="s">
        <v>1662</v>
      </c>
    </row>
    <row r="1608" spans="196:196" x14ac:dyDescent="0.3">
      <c r="GN1608" s="1" t="s">
        <v>1663</v>
      </c>
    </row>
    <row r="1609" spans="196:196" x14ac:dyDescent="0.3">
      <c r="GN1609" s="1" t="s">
        <v>1664</v>
      </c>
    </row>
    <row r="1610" spans="196:196" x14ac:dyDescent="0.3">
      <c r="GN1610" s="1" t="s">
        <v>1665</v>
      </c>
    </row>
    <row r="1611" spans="196:196" x14ac:dyDescent="0.3">
      <c r="GN1611" s="1" t="s">
        <v>1666</v>
      </c>
    </row>
    <row r="1612" spans="196:196" x14ac:dyDescent="0.3">
      <c r="GN1612" s="1" t="s">
        <v>1667</v>
      </c>
    </row>
    <row r="1613" spans="196:196" x14ac:dyDescent="0.3">
      <c r="GN1613" s="1" t="s">
        <v>1668</v>
      </c>
    </row>
    <row r="1614" spans="196:196" x14ac:dyDescent="0.3">
      <c r="GN1614" s="1" t="s">
        <v>1669</v>
      </c>
    </row>
    <row r="1615" spans="196:196" x14ac:dyDescent="0.3">
      <c r="GN1615" s="1" t="s">
        <v>1670</v>
      </c>
    </row>
    <row r="1616" spans="196:196" x14ac:dyDescent="0.3">
      <c r="GN1616" s="1" t="s">
        <v>1671</v>
      </c>
    </row>
    <row r="1617" spans="196:196" x14ac:dyDescent="0.3">
      <c r="GN1617" s="1" t="s">
        <v>1672</v>
      </c>
    </row>
    <row r="1618" spans="196:196" x14ac:dyDescent="0.3">
      <c r="GN1618" s="1" t="s">
        <v>1673</v>
      </c>
    </row>
    <row r="1619" spans="196:196" x14ac:dyDescent="0.3">
      <c r="GN1619" s="1" t="s">
        <v>1674</v>
      </c>
    </row>
    <row r="1620" spans="196:196" x14ac:dyDescent="0.3">
      <c r="GN1620" s="1" t="s">
        <v>1675</v>
      </c>
    </row>
    <row r="1621" spans="196:196" x14ac:dyDescent="0.3">
      <c r="GN1621" s="1" t="s">
        <v>1676</v>
      </c>
    </row>
    <row r="1622" spans="196:196" x14ac:dyDescent="0.3">
      <c r="GN1622" s="1" t="s">
        <v>1677</v>
      </c>
    </row>
    <row r="1623" spans="196:196" x14ac:dyDescent="0.3">
      <c r="GN1623" s="1" t="s">
        <v>1678</v>
      </c>
    </row>
    <row r="1624" spans="196:196" x14ac:dyDescent="0.3">
      <c r="GN1624" s="1" t="s">
        <v>1679</v>
      </c>
    </row>
    <row r="1625" spans="196:196" x14ac:dyDescent="0.3">
      <c r="GN1625" s="1" t="s">
        <v>1680</v>
      </c>
    </row>
    <row r="1626" spans="196:196" x14ac:dyDescent="0.3">
      <c r="GN1626" s="1" t="s">
        <v>1681</v>
      </c>
    </row>
    <row r="1627" spans="196:196" x14ac:dyDescent="0.3">
      <c r="GN1627" s="1" t="s">
        <v>1682</v>
      </c>
    </row>
    <row r="1628" spans="196:196" x14ac:dyDescent="0.3">
      <c r="GN1628" s="1" t="s">
        <v>1683</v>
      </c>
    </row>
    <row r="1629" spans="196:196" x14ac:dyDescent="0.3">
      <c r="GN1629" s="1" t="s">
        <v>1684</v>
      </c>
    </row>
    <row r="1630" spans="196:196" x14ac:dyDescent="0.3">
      <c r="GN1630" s="1" t="s">
        <v>1685</v>
      </c>
    </row>
    <row r="1631" spans="196:196" x14ac:dyDescent="0.3">
      <c r="GN1631" s="1" t="s">
        <v>1686</v>
      </c>
    </row>
    <row r="1632" spans="196:196" x14ac:dyDescent="0.3">
      <c r="GN1632" s="1" t="s">
        <v>1687</v>
      </c>
    </row>
    <row r="1633" spans="196:196" x14ac:dyDescent="0.3">
      <c r="GN1633" s="1" t="s">
        <v>1688</v>
      </c>
    </row>
    <row r="1634" spans="196:196" x14ac:dyDescent="0.3">
      <c r="GN1634" s="1" t="s">
        <v>1689</v>
      </c>
    </row>
    <row r="1635" spans="196:196" x14ac:dyDescent="0.3">
      <c r="GN1635" s="1" t="s">
        <v>1690</v>
      </c>
    </row>
    <row r="1636" spans="196:196" x14ac:dyDescent="0.3">
      <c r="GN1636" s="1" t="s">
        <v>1691</v>
      </c>
    </row>
    <row r="1637" spans="196:196" x14ac:dyDescent="0.3">
      <c r="GN1637" s="1" t="s">
        <v>1692</v>
      </c>
    </row>
    <row r="1638" spans="196:196" x14ac:dyDescent="0.3">
      <c r="GN1638" s="1" t="s">
        <v>1693</v>
      </c>
    </row>
    <row r="1639" spans="196:196" x14ac:dyDescent="0.3">
      <c r="GN1639" s="1" t="s">
        <v>1694</v>
      </c>
    </row>
    <row r="1640" spans="196:196" x14ac:dyDescent="0.3">
      <c r="GN1640" s="1" t="s">
        <v>1695</v>
      </c>
    </row>
    <row r="1641" spans="196:196" x14ac:dyDescent="0.3">
      <c r="GN1641" s="1" t="s">
        <v>1696</v>
      </c>
    </row>
    <row r="1642" spans="196:196" x14ac:dyDescent="0.3">
      <c r="GN1642" s="1" t="s">
        <v>1697</v>
      </c>
    </row>
    <row r="1643" spans="196:196" x14ac:dyDescent="0.3">
      <c r="GN1643" s="1" t="s">
        <v>1698</v>
      </c>
    </row>
    <row r="1644" spans="196:196" x14ac:dyDescent="0.3">
      <c r="GN1644" s="1" t="s">
        <v>1699</v>
      </c>
    </row>
    <row r="1645" spans="196:196" x14ac:dyDescent="0.3">
      <c r="GN1645" s="1" t="s">
        <v>1700</v>
      </c>
    </row>
    <row r="1646" spans="196:196" x14ac:dyDescent="0.3">
      <c r="GN1646" s="1" t="s">
        <v>1701</v>
      </c>
    </row>
    <row r="1647" spans="196:196" x14ac:dyDescent="0.3">
      <c r="GN1647" s="1" t="s">
        <v>1702</v>
      </c>
    </row>
    <row r="1648" spans="196:196" x14ac:dyDescent="0.3">
      <c r="GN1648" s="1" t="s">
        <v>1703</v>
      </c>
    </row>
    <row r="1649" spans="196:196" x14ac:dyDescent="0.3">
      <c r="GN1649" s="1" t="s">
        <v>1704</v>
      </c>
    </row>
    <row r="1650" spans="196:196" x14ac:dyDescent="0.3">
      <c r="GN1650" s="1" t="s">
        <v>1705</v>
      </c>
    </row>
    <row r="1651" spans="196:196" x14ac:dyDescent="0.3">
      <c r="GN1651" s="1" t="s">
        <v>1706</v>
      </c>
    </row>
    <row r="1652" spans="196:196" x14ac:dyDescent="0.3">
      <c r="GN1652" s="1" t="s">
        <v>1707</v>
      </c>
    </row>
    <row r="1653" spans="196:196" x14ac:dyDescent="0.3">
      <c r="GN1653" s="1" t="s">
        <v>1708</v>
      </c>
    </row>
    <row r="1654" spans="196:196" x14ac:dyDescent="0.3">
      <c r="GN1654" s="1" t="s">
        <v>1709</v>
      </c>
    </row>
    <row r="1655" spans="196:196" x14ac:dyDescent="0.3">
      <c r="GN1655" s="1" t="s">
        <v>1710</v>
      </c>
    </row>
    <row r="1656" spans="196:196" x14ac:dyDescent="0.3">
      <c r="GN1656" s="1" t="s">
        <v>1711</v>
      </c>
    </row>
    <row r="1657" spans="196:196" x14ac:dyDescent="0.3">
      <c r="GN1657" s="1" t="s">
        <v>1712</v>
      </c>
    </row>
    <row r="1658" spans="196:196" x14ac:dyDescent="0.3">
      <c r="GN1658" s="1" t="s">
        <v>1713</v>
      </c>
    </row>
    <row r="1659" spans="196:196" x14ac:dyDescent="0.3">
      <c r="GN1659" s="1" t="s">
        <v>1714</v>
      </c>
    </row>
    <row r="1660" spans="196:196" x14ac:dyDescent="0.3">
      <c r="GN1660" s="1" t="s">
        <v>1715</v>
      </c>
    </row>
    <row r="1661" spans="196:196" x14ac:dyDescent="0.3">
      <c r="GN1661" s="1" t="s">
        <v>1716</v>
      </c>
    </row>
    <row r="1662" spans="196:196" x14ac:dyDescent="0.3">
      <c r="GN1662" s="1" t="s">
        <v>1717</v>
      </c>
    </row>
    <row r="1663" spans="196:196" x14ac:dyDescent="0.3">
      <c r="GN1663" s="1" t="s">
        <v>1718</v>
      </c>
    </row>
    <row r="1664" spans="196:196" x14ac:dyDescent="0.3">
      <c r="GN1664" s="1" t="s">
        <v>1719</v>
      </c>
    </row>
    <row r="1665" spans="196:196" x14ac:dyDescent="0.3">
      <c r="GN1665" s="1" t="s">
        <v>1720</v>
      </c>
    </row>
    <row r="1666" spans="196:196" x14ac:dyDescent="0.3">
      <c r="GN1666" s="1" t="s">
        <v>1721</v>
      </c>
    </row>
    <row r="1667" spans="196:196" x14ac:dyDescent="0.3">
      <c r="GN1667" s="1" t="s">
        <v>1722</v>
      </c>
    </row>
    <row r="1668" spans="196:196" x14ac:dyDescent="0.3">
      <c r="GN1668" s="1" t="s">
        <v>1723</v>
      </c>
    </row>
    <row r="1669" spans="196:196" x14ac:dyDescent="0.3">
      <c r="GN1669" s="1" t="s">
        <v>1724</v>
      </c>
    </row>
    <row r="1670" spans="196:196" x14ac:dyDescent="0.3">
      <c r="GN1670" s="1" t="s">
        <v>1725</v>
      </c>
    </row>
    <row r="1671" spans="196:196" x14ac:dyDescent="0.3">
      <c r="GN1671" s="1" t="s">
        <v>1726</v>
      </c>
    </row>
    <row r="1672" spans="196:196" x14ac:dyDescent="0.3">
      <c r="GN1672" s="1" t="s">
        <v>1727</v>
      </c>
    </row>
    <row r="1673" spans="196:196" x14ac:dyDescent="0.3">
      <c r="GN1673" s="1" t="s">
        <v>1728</v>
      </c>
    </row>
    <row r="1674" spans="196:196" x14ac:dyDescent="0.3">
      <c r="GN1674" s="1" t="s">
        <v>1729</v>
      </c>
    </row>
    <row r="1675" spans="196:196" x14ac:dyDescent="0.3">
      <c r="GN1675" s="1" t="s">
        <v>1730</v>
      </c>
    </row>
    <row r="1676" spans="196:196" x14ac:dyDescent="0.3">
      <c r="GN1676" s="1" t="s">
        <v>1731</v>
      </c>
    </row>
    <row r="1677" spans="196:196" x14ac:dyDescent="0.3">
      <c r="GN1677" s="1" t="s">
        <v>1732</v>
      </c>
    </row>
    <row r="1678" spans="196:196" x14ac:dyDescent="0.3">
      <c r="GN1678" s="1" t="s">
        <v>1733</v>
      </c>
    </row>
    <row r="1679" spans="196:196" x14ac:dyDescent="0.3">
      <c r="GN1679" s="1" t="s">
        <v>1734</v>
      </c>
    </row>
    <row r="1680" spans="196:196" x14ac:dyDescent="0.3">
      <c r="GN1680" s="1" t="s">
        <v>1735</v>
      </c>
    </row>
    <row r="1681" spans="196:196" x14ac:dyDescent="0.3">
      <c r="GN1681" s="1" t="s">
        <v>1736</v>
      </c>
    </row>
    <row r="1682" spans="196:196" x14ac:dyDescent="0.3">
      <c r="GN1682" s="1" t="s">
        <v>1737</v>
      </c>
    </row>
    <row r="1683" spans="196:196" x14ac:dyDescent="0.3">
      <c r="GN1683" s="1" t="s">
        <v>1738</v>
      </c>
    </row>
    <row r="1684" spans="196:196" x14ac:dyDescent="0.3">
      <c r="GN1684" s="1" t="s">
        <v>1739</v>
      </c>
    </row>
    <row r="1685" spans="196:196" x14ac:dyDescent="0.3">
      <c r="GN1685" s="1" t="s">
        <v>1740</v>
      </c>
    </row>
    <row r="1686" spans="196:196" x14ac:dyDescent="0.3">
      <c r="GN1686" s="1" t="s">
        <v>1741</v>
      </c>
    </row>
    <row r="1687" spans="196:196" x14ac:dyDescent="0.3">
      <c r="GN1687" s="1" t="s">
        <v>1742</v>
      </c>
    </row>
    <row r="1688" spans="196:196" x14ac:dyDescent="0.3">
      <c r="GN1688" s="1" t="s">
        <v>1743</v>
      </c>
    </row>
    <row r="1689" spans="196:196" x14ac:dyDescent="0.3">
      <c r="GN1689" s="1" t="s">
        <v>1744</v>
      </c>
    </row>
    <row r="1690" spans="196:196" x14ac:dyDescent="0.3">
      <c r="GN1690" s="1" t="s">
        <v>1745</v>
      </c>
    </row>
    <row r="1691" spans="196:196" x14ac:dyDescent="0.3">
      <c r="GN1691" s="1" t="s">
        <v>1746</v>
      </c>
    </row>
    <row r="1692" spans="196:196" x14ac:dyDescent="0.3">
      <c r="GN1692" s="1" t="s">
        <v>1747</v>
      </c>
    </row>
    <row r="1693" spans="196:196" x14ac:dyDescent="0.3">
      <c r="GN1693" s="1" t="s">
        <v>1748</v>
      </c>
    </row>
    <row r="1694" spans="196:196" x14ac:dyDescent="0.3">
      <c r="GN1694" s="1" t="s">
        <v>1749</v>
      </c>
    </row>
    <row r="1695" spans="196:196" x14ac:dyDescent="0.3">
      <c r="GN1695" s="1" t="s">
        <v>1750</v>
      </c>
    </row>
    <row r="1696" spans="196:196" x14ac:dyDescent="0.3">
      <c r="GN1696" s="1" t="s">
        <v>1751</v>
      </c>
    </row>
    <row r="1697" spans="196:196" x14ac:dyDescent="0.3">
      <c r="GN1697" s="1" t="s">
        <v>1752</v>
      </c>
    </row>
    <row r="1698" spans="196:196" x14ac:dyDescent="0.3">
      <c r="GN1698" s="1" t="s">
        <v>1753</v>
      </c>
    </row>
    <row r="1699" spans="196:196" x14ac:dyDescent="0.3">
      <c r="GN1699" s="1" t="s">
        <v>1754</v>
      </c>
    </row>
    <row r="1700" spans="196:196" x14ac:dyDescent="0.3">
      <c r="GN1700" s="1" t="s">
        <v>1755</v>
      </c>
    </row>
    <row r="1701" spans="196:196" x14ac:dyDescent="0.3">
      <c r="GN1701" s="1" t="s">
        <v>1756</v>
      </c>
    </row>
    <row r="1702" spans="196:196" x14ac:dyDescent="0.3">
      <c r="GN1702" s="1" t="s">
        <v>1757</v>
      </c>
    </row>
    <row r="1703" spans="196:196" x14ac:dyDescent="0.3">
      <c r="GN1703" s="1" t="s">
        <v>1758</v>
      </c>
    </row>
    <row r="1704" spans="196:196" x14ac:dyDescent="0.3">
      <c r="GN1704" s="1" t="s">
        <v>1759</v>
      </c>
    </row>
    <row r="1705" spans="196:196" x14ac:dyDescent="0.3">
      <c r="GN1705" s="1" t="s">
        <v>1760</v>
      </c>
    </row>
    <row r="1706" spans="196:196" x14ac:dyDescent="0.3">
      <c r="GN1706" s="1" t="s">
        <v>1761</v>
      </c>
    </row>
    <row r="1707" spans="196:196" x14ac:dyDescent="0.3">
      <c r="GN1707" s="1" t="s">
        <v>1762</v>
      </c>
    </row>
    <row r="1708" spans="196:196" x14ac:dyDescent="0.3">
      <c r="GN1708" s="1" t="s">
        <v>1763</v>
      </c>
    </row>
    <row r="1709" spans="196:196" x14ac:dyDescent="0.3">
      <c r="GN1709" s="1" t="s">
        <v>1764</v>
      </c>
    </row>
    <row r="1710" spans="196:196" x14ac:dyDescent="0.3">
      <c r="GN1710" s="1" t="s">
        <v>1765</v>
      </c>
    </row>
    <row r="1711" spans="196:196" x14ac:dyDescent="0.3">
      <c r="GN1711" s="1" t="s">
        <v>1766</v>
      </c>
    </row>
    <row r="1712" spans="196:196" x14ac:dyDescent="0.3">
      <c r="GN1712" s="1" t="s">
        <v>1767</v>
      </c>
    </row>
    <row r="1713" spans="196:196" x14ac:dyDescent="0.3">
      <c r="GN1713" s="1" t="s">
        <v>1768</v>
      </c>
    </row>
    <row r="1714" spans="196:196" x14ac:dyDescent="0.3">
      <c r="GN1714" s="1" t="s">
        <v>1769</v>
      </c>
    </row>
    <row r="1715" spans="196:196" x14ac:dyDescent="0.3">
      <c r="GN1715" s="1" t="s">
        <v>1770</v>
      </c>
    </row>
    <row r="1716" spans="196:196" x14ac:dyDescent="0.3">
      <c r="GN1716" s="1" t="s">
        <v>1771</v>
      </c>
    </row>
    <row r="1717" spans="196:196" x14ac:dyDescent="0.3">
      <c r="GN1717" s="1" t="s">
        <v>1772</v>
      </c>
    </row>
    <row r="1718" spans="196:196" x14ac:dyDescent="0.3">
      <c r="GN1718" s="1" t="s">
        <v>1773</v>
      </c>
    </row>
    <row r="1719" spans="196:196" x14ac:dyDescent="0.3">
      <c r="GN1719" s="1" t="s">
        <v>1774</v>
      </c>
    </row>
    <row r="1720" spans="196:196" x14ac:dyDescent="0.3">
      <c r="GN1720" s="1" t="s">
        <v>1775</v>
      </c>
    </row>
    <row r="1721" spans="196:196" x14ac:dyDescent="0.3">
      <c r="GN1721" s="1" t="s">
        <v>1776</v>
      </c>
    </row>
    <row r="1722" spans="196:196" x14ac:dyDescent="0.3">
      <c r="GN1722" s="1" t="s">
        <v>1777</v>
      </c>
    </row>
    <row r="1723" spans="196:196" x14ac:dyDescent="0.3">
      <c r="GN1723" s="1" t="s">
        <v>1778</v>
      </c>
    </row>
    <row r="1724" spans="196:196" x14ac:dyDescent="0.3">
      <c r="GN1724" s="1" t="s">
        <v>1779</v>
      </c>
    </row>
    <row r="1725" spans="196:196" x14ac:dyDescent="0.3">
      <c r="GN1725" s="1" t="s">
        <v>1780</v>
      </c>
    </row>
    <row r="1726" spans="196:196" x14ac:dyDescent="0.3">
      <c r="GN1726" s="1" t="s">
        <v>1781</v>
      </c>
    </row>
    <row r="1727" spans="196:196" x14ac:dyDescent="0.3">
      <c r="GN1727" s="1" t="s">
        <v>1782</v>
      </c>
    </row>
    <row r="1728" spans="196:196" x14ac:dyDescent="0.3">
      <c r="GN1728" s="1" t="s">
        <v>1783</v>
      </c>
    </row>
    <row r="1729" spans="196:196" x14ac:dyDescent="0.3">
      <c r="GN1729" s="1" t="s">
        <v>1784</v>
      </c>
    </row>
    <row r="1730" spans="196:196" x14ac:dyDescent="0.3">
      <c r="GN1730" s="1" t="s">
        <v>1785</v>
      </c>
    </row>
    <row r="1731" spans="196:196" x14ac:dyDescent="0.3">
      <c r="GN1731" s="1" t="s">
        <v>1786</v>
      </c>
    </row>
    <row r="1732" spans="196:196" x14ac:dyDescent="0.3">
      <c r="GN1732" s="1" t="s">
        <v>1787</v>
      </c>
    </row>
    <row r="1733" spans="196:196" x14ac:dyDescent="0.3">
      <c r="GN1733" s="1" t="s">
        <v>1788</v>
      </c>
    </row>
    <row r="1734" spans="196:196" x14ac:dyDescent="0.3">
      <c r="GN1734" s="1" t="s">
        <v>1789</v>
      </c>
    </row>
    <row r="1735" spans="196:196" x14ac:dyDescent="0.3">
      <c r="GN1735" s="1" t="s">
        <v>1790</v>
      </c>
    </row>
    <row r="1736" spans="196:196" x14ac:dyDescent="0.3">
      <c r="GN1736" s="1" t="s">
        <v>1791</v>
      </c>
    </row>
    <row r="1737" spans="196:196" x14ac:dyDescent="0.3">
      <c r="GN1737" s="1" t="s">
        <v>1792</v>
      </c>
    </row>
    <row r="1738" spans="196:196" x14ac:dyDescent="0.3">
      <c r="GN1738" s="1" t="s">
        <v>1793</v>
      </c>
    </row>
    <row r="1739" spans="196:196" x14ac:dyDescent="0.3">
      <c r="GN1739" s="1" t="s">
        <v>1794</v>
      </c>
    </row>
    <row r="1740" spans="196:196" x14ac:dyDescent="0.3">
      <c r="GN1740" s="1" t="s">
        <v>1795</v>
      </c>
    </row>
    <row r="1741" spans="196:196" x14ac:dyDescent="0.3">
      <c r="GN1741" s="1" t="s">
        <v>1796</v>
      </c>
    </row>
    <row r="1742" spans="196:196" x14ac:dyDescent="0.3">
      <c r="GN1742" s="1" t="s">
        <v>1797</v>
      </c>
    </row>
    <row r="1743" spans="196:196" x14ac:dyDescent="0.3">
      <c r="GN1743" s="1" t="s">
        <v>1798</v>
      </c>
    </row>
    <row r="1744" spans="196:196" x14ac:dyDescent="0.3">
      <c r="GN1744" s="1" t="s">
        <v>1799</v>
      </c>
    </row>
    <row r="1745" spans="196:196" x14ac:dyDescent="0.3">
      <c r="GN1745" s="1" t="s">
        <v>1800</v>
      </c>
    </row>
    <row r="1746" spans="196:196" x14ac:dyDescent="0.3">
      <c r="GN1746" s="1" t="s">
        <v>1801</v>
      </c>
    </row>
    <row r="1747" spans="196:196" x14ac:dyDescent="0.3">
      <c r="GN1747" s="1" t="s">
        <v>1802</v>
      </c>
    </row>
    <row r="1748" spans="196:196" x14ac:dyDescent="0.3">
      <c r="GN1748" s="1" t="s">
        <v>1803</v>
      </c>
    </row>
    <row r="1749" spans="196:196" x14ac:dyDescent="0.3">
      <c r="GN1749" s="1" t="s">
        <v>1804</v>
      </c>
    </row>
    <row r="1750" spans="196:196" x14ac:dyDescent="0.3">
      <c r="GN1750" s="1" t="s">
        <v>1805</v>
      </c>
    </row>
    <row r="1751" spans="196:196" x14ac:dyDescent="0.3">
      <c r="GN1751" s="1" t="s">
        <v>1806</v>
      </c>
    </row>
    <row r="1752" spans="196:196" x14ac:dyDescent="0.3">
      <c r="GN1752" s="1" t="s">
        <v>1807</v>
      </c>
    </row>
    <row r="1753" spans="196:196" x14ac:dyDescent="0.3">
      <c r="GN1753" s="1" t="s">
        <v>1808</v>
      </c>
    </row>
    <row r="1754" spans="196:196" x14ac:dyDescent="0.3">
      <c r="GN1754" s="1" t="s">
        <v>1809</v>
      </c>
    </row>
    <row r="1755" spans="196:196" x14ac:dyDescent="0.3">
      <c r="GN1755" s="1" t="s">
        <v>1810</v>
      </c>
    </row>
    <row r="1756" spans="196:196" x14ac:dyDescent="0.3">
      <c r="GN1756" s="1" t="s">
        <v>1811</v>
      </c>
    </row>
    <row r="1757" spans="196:196" x14ac:dyDescent="0.3">
      <c r="GN1757" s="1" t="s">
        <v>1812</v>
      </c>
    </row>
    <row r="1758" spans="196:196" x14ac:dyDescent="0.3">
      <c r="GN1758" s="1" t="s">
        <v>1813</v>
      </c>
    </row>
    <row r="1759" spans="196:196" x14ac:dyDescent="0.3">
      <c r="GN1759" s="1" t="s">
        <v>1814</v>
      </c>
    </row>
    <row r="1760" spans="196:196" x14ac:dyDescent="0.3">
      <c r="GN1760" s="1" t="s">
        <v>1815</v>
      </c>
    </row>
    <row r="1761" spans="196:196" x14ac:dyDescent="0.3">
      <c r="GN1761" s="1" t="s">
        <v>1816</v>
      </c>
    </row>
    <row r="1762" spans="196:196" x14ac:dyDescent="0.3">
      <c r="GN1762" s="1" t="s">
        <v>1817</v>
      </c>
    </row>
    <row r="1763" spans="196:196" x14ac:dyDescent="0.3">
      <c r="GN1763" s="1" t="s">
        <v>1818</v>
      </c>
    </row>
    <row r="1764" spans="196:196" x14ac:dyDescent="0.3">
      <c r="GN1764" s="1" t="s">
        <v>1819</v>
      </c>
    </row>
    <row r="1765" spans="196:196" x14ac:dyDescent="0.3">
      <c r="GN1765" s="1" t="s">
        <v>1820</v>
      </c>
    </row>
    <row r="1766" spans="196:196" x14ac:dyDescent="0.3">
      <c r="GN1766" s="1" t="s">
        <v>1821</v>
      </c>
    </row>
    <row r="1767" spans="196:196" x14ac:dyDescent="0.3">
      <c r="GN1767" s="1" t="s">
        <v>1822</v>
      </c>
    </row>
    <row r="1768" spans="196:196" x14ac:dyDescent="0.3">
      <c r="GN1768" s="1" t="s">
        <v>1823</v>
      </c>
    </row>
    <row r="1769" spans="196:196" x14ac:dyDescent="0.3">
      <c r="GN1769" s="1" t="s">
        <v>1824</v>
      </c>
    </row>
    <row r="1770" spans="196:196" x14ac:dyDescent="0.3">
      <c r="GN1770" s="1" t="s">
        <v>1825</v>
      </c>
    </row>
    <row r="1771" spans="196:196" x14ac:dyDescent="0.3">
      <c r="GN1771" s="1" t="s">
        <v>1826</v>
      </c>
    </row>
    <row r="1772" spans="196:196" x14ac:dyDescent="0.3">
      <c r="GN1772" s="1" t="s">
        <v>1827</v>
      </c>
    </row>
    <row r="1773" spans="196:196" x14ac:dyDescent="0.3">
      <c r="GN1773" s="1" t="s">
        <v>1828</v>
      </c>
    </row>
    <row r="1774" spans="196:196" x14ac:dyDescent="0.3">
      <c r="GN1774" s="1" t="s">
        <v>1829</v>
      </c>
    </row>
    <row r="1775" spans="196:196" x14ac:dyDescent="0.3">
      <c r="GN1775" s="1" t="s">
        <v>1830</v>
      </c>
    </row>
    <row r="1776" spans="196:196" x14ac:dyDescent="0.3">
      <c r="GN1776" s="1" t="s">
        <v>1831</v>
      </c>
    </row>
    <row r="1777" spans="196:196" x14ac:dyDescent="0.3">
      <c r="GN1777" s="1" t="s">
        <v>1832</v>
      </c>
    </row>
    <row r="1778" spans="196:196" x14ac:dyDescent="0.3">
      <c r="GN1778" s="1" t="s">
        <v>1833</v>
      </c>
    </row>
    <row r="1779" spans="196:196" x14ac:dyDescent="0.3">
      <c r="GN1779" s="1" t="s">
        <v>1834</v>
      </c>
    </row>
    <row r="1780" spans="196:196" x14ac:dyDescent="0.3">
      <c r="GN1780" s="1" t="s">
        <v>1835</v>
      </c>
    </row>
    <row r="1781" spans="196:196" x14ac:dyDescent="0.3">
      <c r="GN1781" s="1" t="s">
        <v>1836</v>
      </c>
    </row>
    <row r="1782" spans="196:196" x14ac:dyDescent="0.3">
      <c r="GN1782" s="1" t="s">
        <v>1837</v>
      </c>
    </row>
    <row r="1783" spans="196:196" x14ac:dyDescent="0.3">
      <c r="GN1783" s="1" t="s">
        <v>1838</v>
      </c>
    </row>
    <row r="1784" spans="196:196" x14ac:dyDescent="0.3">
      <c r="GN1784" s="1" t="s">
        <v>1839</v>
      </c>
    </row>
    <row r="1785" spans="196:196" x14ac:dyDescent="0.3">
      <c r="GN1785" s="1" t="s">
        <v>1840</v>
      </c>
    </row>
    <row r="1786" spans="196:196" x14ac:dyDescent="0.3">
      <c r="GN1786" s="1" t="s">
        <v>1841</v>
      </c>
    </row>
    <row r="1787" spans="196:196" x14ac:dyDescent="0.3">
      <c r="GN1787" s="1" t="s">
        <v>1842</v>
      </c>
    </row>
    <row r="1788" spans="196:196" x14ac:dyDescent="0.3">
      <c r="GN1788" s="1" t="s">
        <v>1843</v>
      </c>
    </row>
    <row r="1789" spans="196:196" x14ac:dyDescent="0.3">
      <c r="GN1789" s="1" t="s">
        <v>1844</v>
      </c>
    </row>
    <row r="1790" spans="196:196" x14ac:dyDescent="0.3">
      <c r="GN1790" s="1" t="s">
        <v>1845</v>
      </c>
    </row>
    <row r="1791" spans="196:196" x14ac:dyDescent="0.3">
      <c r="GN1791" s="1" t="s">
        <v>1846</v>
      </c>
    </row>
    <row r="1792" spans="196:196" x14ac:dyDescent="0.3">
      <c r="GN1792" s="1" t="s">
        <v>1847</v>
      </c>
    </row>
    <row r="1793" spans="196:196" x14ac:dyDescent="0.3">
      <c r="GN1793" s="1" t="s">
        <v>1848</v>
      </c>
    </row>
    <row r="1794" spans="196:196" x14ac:dyDescent="0.3">
      <c r="GN1794" s="1" t="s">
        <v>1849</v>
      </c>
    </row>
    <row r="1795" spans="196:196" x14ac:dyDescent="0.3">
      <c r="GN1795" s="1" t="s">
        <v>1850</v>
      </c>
    </row>
    <row r="1796" spans="196:196" x14ac:dyDescent="0.3">
      <c r="GN1796" s="1" t="s">
        <v>1851</v>
      </c>
    </row>
    <row r="1797" spans="196:196" x14ac:dyDescent="0.3">
      <c r="GN1797" s="1" t="s">
        <v>1852</v>
      </c>
    </row>
    <row r="1798" spans="196:196" x14ac:dyDescent="0.3">
      <c r="GN1798" s="1" t="s">
        <v>1853</v>
      </c>
    </row>
    <row r="1799" spans="196:196" x14ac:dyDescent="0.3">
      <c r="GN1799" s="1" t="s">
        <v>1854</v>
      </c>
    </row>
    <row r="1800" spans="196:196" x14ac:dyDescent="0.3">
      <c r="GN1800" s="1" t="s">
        <v>1855</v>
      </c>
    </row>
    <row r="1801" spans="196:196" x14ac:dyDescent="0.3">
      <c r="GN1801" s="1" t="s">
        <v>1856</v>
      </c>
    </row>
    <row r="1802" spans="196:196" x14ac:dyDescent="0.3">
      <c r="GN1802" s="1" t="s">
        <v>1857</v>
      </c>
    </row>
    <row r="1803" spans="196:196" x14ac:dyDescent="0.3">
      <c r="GN1803" s="1" t="s">
        <v>1858</v>
      </c>
    </row>
    <row r="1804" spans="196:196" x14ac:dyDescent="0.3">
      <c r="GN1804" s="1" t="s">
        <v>1859</v>
      </c>
    </row>
    <row r="1805" spans="196:196" x14ac:dyDescent="0.3">
      <c r="GN1805" s="1" t="s">
        <v>1860</v>
      </c>
    </row>
    <row r="1806" spans="196:196" x14ac:dyDescent="0.3">
      <c r="GN1806" s="1" t="s">
        <v>1861</v>
      </c>
    </row>
    <row r="1807" spans="196:196" x14ac:dyDescent="0.3">
      <c r="GN1807" s="1" t="s">
        <v>1862</v>
      </c>
    </row>
    <row r="1808" spans="196:196" x14ac:dyDescent="0.3">
      <c r="GN1808" s="1" t="s">
        <v>1863</v>
      </c>
    </row>
    <row r="1809" spans="196:196" x14ac:dyDescent="0.3">
      <c r="GN1809" s="1" t="s">
        <v>1864</v>
      </c>
    </row>
    <row r="1810" spans="196:196" x14ac:dyDescent="0.3">
      <c r="GN1810" s="1" t="s">
        <v>1865</v>
      </c>
    </row>
    <row r="1811" spans="196:196" x14ac:dyDescent="0.3">
      <c r="GN1811" s="1" t="s">
        <v>1866</v>
      </c>
    </row>
    <row r="1812" spans="196:196" x14ac:dyDescent="0.3">
      <c r="GN1812" s="1" t="s">
        <v>1867</v>
      </c>
    </row>
    <row r="1813" spans="196:196" x14ac:dyDescent="0.3">
      <c r="GN1813" s="1" t="s">
        <v>1868</v>
      </c>
    </row>
    <row r="1814" spans="196:196" x14ac:dyDescent="0.3">
      <c r="GN1814" s="1" t="s">
        <v>1869</v>
      </c>
    </row>
    <row r="1815" spans="196:196" x14ac:dyDescent="0.3">
      <c r="GN1815" s="1" t="s">
        <v>1870</v>
      </c>
    </row>
    <row r="1816" spans="196:196" x14ac:dyDescent="0.3">
      <c r="GN1816" s="1" t="s">
        <v>1871</v>
      </c>
    </row>
    <row r="1817" spans="196:196" x14ac:dyDescent="0.3">
      <c r="GN1817" s="1" t="s">
        <v>1872</v>
      </c>
    </row>
    <row r="1818" spans="196:196" x14ac:dyDescent="0.3">
      <c r="GN1818" s="1" t="s">
        <v>1873</v>
      </c>
    </row>
    <row r="1819" spans="196:196" x14ac:dyDescent="0.3">
      <c r="GN1819" s="1" t="s">
        <v>1874</v>
      </c>
    </row>
    <row r="1820" spans="196:196" x14ac:dyDescent="0.3">
      <c r="GN1820" s="1" t="s">
        <v>1875</v>
      </c>
    </row>
    <row r="1821" spans="196:196" x14ac:dyDescent="0.3">
      <c r="GN1821" s="1" t="s">
        <v>1876</v>
      </c>
    </row>
    <row r="1822" spans="196:196" x14ac:dyDescent="0.3">
      <c r="GN1822" s="1" t="s">
        <v>1877</v>
      </c>
    </row>
    <row r="1823" spans="196:196" x14ac:dyDescent="0.3">
      <c r="GN1823" s="1" t="s">
        <v>1878</v>
      </c>
    </row>
    <row r="1824" spans="196:196" x14ac:dyDescent="0.3">
      <c r="GN1824" s="1" t="s">
        <v>1879</v>
      </c>
    </row>
    <row r="1825" spans="196:196" x14ac:dyDescent="0.3">
      <c r="GN1825" s="1" t="s">
        <v>1880</v>
      </c>
    </row>
    <row r="1826" spans="196:196" x14ac:dyDescent="0.3">
      <c r="GN1826" s="1" t="s">
        <v>1881</v>
      </c>
    </row>
    <row r="1827" spans="196:196" x14ac:dyDescent="0.3">
      <c r="GN1827" s="1" t="s">
        <v>1882</v>
      </c>
    </row>
    <row r="1828" spans="196:196" x14ac:dyDescent="0.3">
      <c r="GN1828" s="1" t="s">
        <v>1883</v>
      </c>
    </row>
    <row r="1829" spans="196:196" x14ac:dyDescent="0.3">
      <c r="GN1829" s="1" t="s">
        <v>1884</v>
      </c>
    </row>
    <row r="1830" spans="196:196" x14ac:dyDescent="0.3">
      <c r="GN1830" s="1" t="s">
        <v>1885</v>
      </c>
    </row>
    <row r="1831" spans="196:196" x14ac:dyDescent="0.3">
      <c r="GN1831" s="1" t="s">
        <v>1886</v>
      </c>
    </row>
    <row r="1832" spans="196:196" x14ac:dyDescent="0.3">
      <c r="GN1832" s="1" t="s">
        <v>1887</v>
      </c>
    </row>
    <row r="1833" spans="196:196" x14ac:dyDescent="0.3">
      <c r="GN1833" s="1" t="s">
        <v>1888</v>
      </c>
    </row>
    <row r="1834" spans="196:196" x14ac:dyDescent="0.3">
      <c r="GN1834" s="1" t="s">
        <v>1889</v>
      </c>
    </row>
    <row r="1835" spans="196:196" x14ac:dyDescent="0.3">
      <c r="GN1835" s="1" t="s">
        <v>1890</v>
      </c>
    </row>
    <row r="1836" spans="196:196" x14ac:dyDescent="0.3">
      <c r="GN1836" s="1" t="s">
        <v>1891</v>
      </c>
    </row>
    <row r="1837" spans="196:196" x14ac:dyDescent="0.3">
      <c r="GN1837" s="1" t="s">
        <v>1892</v>
      </c>
    </row>
    <row r="1838" spans="196:196" x14ac:dyDescent="0.3">
      <c r="GN1838" s="1" t="s">
        <v>1893</v>
      </c>
    </row>
    <row r="1839" spans="196:196" x14ac:dyDescent="0.3">
      <c r="GN1839" s="1" t="s">
        <v>1894</v>
      </c>
    </row>
    <row r="1840" spans="196:196" x14ac:dyDescent="0.3">
      <c r="GN1840" s="1" t="s">
        <v>1895</v>
      </c>
    </row>
    <row r="1841" spans="196:196" x14ac:dyDescent="0.3">
      <c r="GN1841" s="1" t="s">
        <v>1896</v>
      </c>
    </row>
    <row r="1842" spans="196:196" x14ac:dyDescent="0.3">
      <c r="GN1842" s="1" t="s">
        <v>1897</v>
      </c>
    </row>
    <row r="1843" spans="196:196" x14ac:dyDescent="0.3">
      <c r="GN1843" s="1" t="s">
        <v>1898</v>
      </c>
    </row>
    <row r="1844" spans="196:196" x14ac:dyDescent="0.3">
      <c r="GN1844" s="1" t="s">
        <v>1899</v>
      </c>
    </row>
    <row r="1845" spans="196:196" x14ac:dyDescent="0.3">
      <c r="GN1845" s="1" t="s">
        <v>1900</v>
      </c>
    </row>
    <row r="1846" spans="196:196" x14ac:dyDescent="0.3">
      <c r="GN1846" s="1" t="s">
        <v>1901</v>
      </c>
    </row>
    <row r="1847" spans="196:196" x14ac:dyDescent="0.3">
      <c r="GN1847" s="1" t="s">
        <v>1902</v>
      </c>
    </row>
    <row r="1848" spans="196:196" x14ac:dyDescent="0.3">
      <c r="GN1848" s="1" t="s">
        <v>1903</v>
      </c>
    </row>
    <row r="1849" spans="196:196" x14ac:dyDescent="0.3">
      <c r="GN1849" s="1" t="s">
        <v>1904</v>
      </c>
    </row>
    <row r="1850" spans="196:196" x14ac:dyDescent="0.3">
      <c r="GN1850" s="1" t="s">
        <v>1905</v>
      </c>
    </row>
    <row r="1851" spans="196:196" x14ac:dyDescent="0.3">
      <c r="GN1851" s="1" t="s">
        <v>1906</v>
      </c>
    </row>
    <row r="1852" spans="196:196" x14ac:dyDescent="0.3">
      <c r="GN1852" s="1" t="s">
        <v>1907</v>
      </c>
    </row>
    <row r="1853" spans="196:196" x14ac:dyDescent="0.3">
      <c r="GN1853" s="1" t="s">
        <v>1908</v>
      </c>
    </row>
    <row r="1854" spans="196:196" x14ac:dyDescent="0.3">
      <c r="GN1854" s="1" t="s">
        <v>1909</v>
      </c>
    </row>
    <row r="1855" spans="196:196" x14ac:dyDescent="0.3">
      <c r="GN1855" s="1" t="s">
        <v>1910</v>
      </c>
    </row>
    <row r="1856" spans="196:196" x14ac:dyDescent="0.3">
      <c r="GN1856" s="1" t="s">
        <v>1911</v>
      </c>
    </row>
    <row r="1857" spans="196:196" x14ac:dyDescent="0.3">
      <c r="GN1857" s="1" t="s">
        <v>1912</v>
      </c>
    </row>
    <row r="1858" spans="196:196" x14ac:dyDescent="0.3">
      <c r="GN1858" s="1" t="s">
        <v>1913</v>
      </c>
    </row>
    <row r="1859" spans="196:196" x14ac:dyDescent="0.3">
      <c r="GN1859" s="1" t="s">
        <v>1914</v>
      </c>
    </row>
    <row r="1860" spans="196:196" x14ac:dyDescent="0.3">
      <c r="GN1860" s="1" t="s">
        <v>1915</v>
      </c>
    </row>
    <row r="1861" spans="196:196" x14ac:dyDescent="0.3">
      <c r="GN1861" s="1" t="s">
        <v>1916</v>
      </c>
    </row>
    <row r="1862" spans="196:196" x14ac:dyDescent="0.3">
      <c r="GN1862" s="1" t="s">
        <v>1917</v>
      </c>
    </row>
    <row r="1863" spans="196:196" x14ac:dyDescent="0.3">
      <c r="GN1863" s="1" t="s">
        <v>1918</v>
      </c>
    </row>
    <row r="1864" spans="196:196" x14ac:dyDescent="0.3">
      <c r="GN1864" s="1" t="s">
        <v>1919</v>
      </c>
    </row>
    <row r="1865" spans="196:196" x14ac:dyDescent="0.3">
      <c r="GN1865" s="1" t="s">
        <v>1920</v>
      </c>
    </row>
    <row r="1866" spans="196:196" x14ac:dyDescent="0.3">
      <c r="GN1866" s="1" t="s">
        <v>1921</v>
      </c>
    </row>
    <row r="1867" spans="196:196" x14ac:dyDescent="0.3">
      <c r="GN1867" s="1" t="s">
        <v>1922</v>
      </c>
    </row>
    <row r="1868" spans="196:196" x14ac:dyDescent="0.3">
      <c r="GN1868" s="1" t="s">
        <v>1923</v>
      </c>
    </row>
    <row r="1869" spans="196:196" x14ac:dyDescent="0.3">
      <c r="GN1869" s="1" t="s">
        <v>1924</v>
      </c>
    </row>
    <row r="1870" spans="196:196" x14ac:dyDescent="0.3">
      <c r="GN1870" s="1" t="s">
        <v>1925</v>
      </c>
    </row>
    <row r="1871" spans="196:196" x14ac:dyDescent="0.3">
      <c r="GN1871" s="1" t="s">
        <v>1926</v>
      </c>
    </row>
    <row r="1872" spans="196:196" x14ac:dyDescent="0.3">
      <c r="GN1872" s="1" t="s">
        <v>1927</v>
      </c>
    </row>
    <row r="1873" spans="196:196" x14ac:dyDescent="0.3">
      <c r="GN1873" s="1" t="s">
        <v>1928</v>
      </c>
    </row>
    <row r="1874" spans="196:196" x14ac:dyDescent="0.3">
      <c r="GN1874" s="1" t="s">
        <v>1929</v>
      </c>
    </row>
    <row r="1875" spans="196:196" x14ac:dyDescent="0.3">
      <c r="GN1875" s="1" t="s">
        <v>1930</v>
      </c>
    </row>
    <row r="1876" spans="196:196" x14ac:dyDescent="0.3">
      <c r="GN1876" s="1" t="s">
        <v>1931</v>
      </c>
    </row>
    <row r="1877" spans="196:196" x14ac:dyDescent="0.3">
      <c r="GN1877" s="1" t="s">
        <v>1932</v>
      </c>
    </row>
    <row r="1878" spans="196:196" x14ac:dyDescent="0.3">
      <c r="GN1878" s="1" t="s">
        <v>1933</v>
      </c>
    </row>
    <row r="1879" spans="196:196" x14ac:dyDescent="0.3">
      <c r="GN1879" s="1" t="s">
        <v>1934</v>
      </c>
    </row>
    <row r="1880" spans="196:196" x14ac:dyDescent="0.3">
      <c r="GN1880" s="1" t="s">
        <v>1935</v>
      </c>
    </row>
    <row r="1881" spans="196:196" x14ac:dyDescent="0.3">
      <c r="GN1881" s="1" t="s">
        <v>1936</v>
      </c>
    </row>
    <row r="1882" spans="196:196" x14ac:dyDescent="0.3">
      <c r="GN1882" s="1" t="s">
        <v>1937</v>
      </c>
    </row>
    <row r="1883" spans="196:196" x14ac:dyDescent="0.3">
      <c r="GN1883" s="1" t="s">
        <v>1938</v>
      </c>
    </row>
    <row r="1884" spans="196:196" x14ac:dyDescent="0.3">
      <c r="GN1884" s="1" t="s">
        <v>1939</v>
      </c>
    </row>
    <row r="1885" spans="196:196" x14ac:dyDescent="0.3">
      <c r="GN1885" s="1" t="s">
        <v>1940</v>
      </c>
    </row>
    <row r="1886" spans="196:196" x14ac:dyDescent="0.3">
      <c r="GN1886" s="1" t="s">
        <v>1941</v>
      </c>
    </row>
    <row r="1887" spans="196:196" x14ac:dyDescent="0.3">
      <c r="GN1887" s="1" t="s">
        <v>1942</v>
      </c>
    </row>
    <row r="1888" spans="196:196" x14ac:dyDescent="0.3">
      <c r="GN1888" s="1" t="s">
        <v>1943</v>
      </c>
    </row>
    <row r="1889" spans="196:196" x14ac:dyDescent="0.3">
      <c r="GN1889" s="1" t="s">
        <v>1944</v>
      </c>
    </row>
    <row r="1890" spans="196:196" x14ac:dyDescent="0.3">
      <c r="GN1890" s="1" t="s">
        <v>1945</v>
      </c>
    </row>
    <row r="1891" spans="196:196" x14ac:dyDescent="0.3">
      <c r="GN1891" s="1" t="s">
        <v>1946</v>
      </c>
    </row>
    <row r="1892" spans="196:196" x14ac:dyDescent="0.3">
      <c r="GN1892" s="1" t="s">
        <v>1947</v>
      </c>
    </row>
    <row r="1893" spans="196:196" x14ac:dyDescent="0.3">
      <c r="GN1893" s="1" t="s">
        <v>1948</v>
      </c>
    </row>
    <row r="1894" spans="196:196" x14ac:dyDescent="0.3">
      <c r="GN1894" s="1" t="s">
        <v>1949</v>
      </c>
    </row>
    <row r="1895" spans="196:196" x14ac:dyDescent="0.3">
      <c r="GN1895" s="1" t="s">
        <v>1950</v>
      </c>
    </row>
    <row r="1896" spans="196:196" x14ac:dyDescent="0.3">
      <c r="GN1896" s="1" t="s">
        <v>1951</v>
      </c>
    </row>
    <row r="1897" spans="196:196" x14ac:dyDescent="0.3">
      <c r="GN1897" s="1" t="s">
        <v>1952</v>
      </c>
    </row>
    <row r="1898" spans="196:196" x14ac:dyDescent="0.3">
      <c r="GN1898" s="1" t="s">
        <v>1953</v>
      </c>
    </row>
    <row r="1899" spans="196:196" x14ac:dyDescent="0.3">
      <c r="GN1899" s="1" t="s">
        <v>1954</v>
      </c>
    </row>
    <row r="1900" spans="196:196" x14ac:dyDescent="0.3">
      <c r="GN1900" s="1" t="s">
        <v>1955</v>
      </c>
    </row>
    <row r="1901" spans="196:196" x14ac:dyDescent="0.3">
      <c r="GN1901" s="1" t="s">
        <v>1956</v>
      </c>
    </row>
    <row r="1902" spans="196:196" x14ac:dyDescent="0.3">
      <c r="GN1902" s="1" t="s">
        <v>1957</v>
      </c>
    </row>
    <row r="1903" spans="196:196" x14ac:dyDescent="0.3">
      <c r="GN1903" s="1" t="s">
        <v>1958</v>
      </c>
    </row>
    <row r="1904" spans="196:196" x14ac:dyDescent="0.3">
      <c r="GN1904" s="1" t="s">
        <v>1959</v>
      </c>
    </row>
    <row r="1905" spans="196:196" x14ac:dyDescent="0.3">
      <c r="GN1905" s="1" t="s">
        <v>1960</v>
      </c>
    </row>
    <row r="1906" spans="196:196" x14ac:dyDescent="0.3">
      <c r="GN1906" s="1" t="s">
        <v>1961</v>
      </c>
    </row>
    <row r="1907" spans="196:196" x14ac:dyDescent="0.3">
      <c r="GN1907" s="1" t="s">
        <v>1962</v>
      </c>
    </row>
    <row r="1908" spans="196:196" x14ac:dyDescent="0.3">
      <c r="GN1908" s="1" t="s">
        <v>1963</v>
      </c>
    </row>
    <row r="1909" spans="196:196" x14ac:dyDescent="0.3">
      <c r="GN1909" s="1" t="s">
        <v>1964</v>
      </c>
    </row>
    <row r="1910" spans="196:196" x14ac:dyDescent="0.3">
      <c r="GN1910" s="1" t="s">
        <v>1965</v>
      </c>
    </row>
    <row r="1911" spans="196:196" x14ac:dyDescent="0.3">
      <c r="GN1911" s="1" t="s">
        <v>1966</v>
      </c>
    </row>
    <row r="1912" spans="196:196" x14ac:dyDescent="0.3">
      <c r="GN1912" s="1" t="s">
        <v>1967</v>
      </c>
    </row>
    <row r="1913" spans="196:196" x14ac:dyDescent="0.3">
      <c r="GN1913" s="1" t="s">
        <v>1968</v>
      </c>
    </row>
    <row r="1914" spans="196:196" x14ac:dyDescent="0.3">
      <c r="GN1914" s="1" t="s">
        <v>1969</v>
      </c>
    </row>
    <row r="1915" spans="196:196" x14ac:dyDescent="0.3">
      <c r="GN1915" s="1" t="s">
        <v>1970</v>
      </c>
    </row>
    <row r="1916" spans="196:196" x14ac:dyDescent="0.3">
      <c r="GN1916" s="1" t="s">
        <v>1971</v>
      </c>
    </row>
    <row r="1917" spans="196:196" x14ac:dyDescent="0.3">
      <c r="GN1917" s="1" t="s">
        <v>1972</v>
      </c>
    </row>
    <row r="1918" spans="196:196" x14ac:dyDescent="0.3">
      <c r="GN1918" s="1" t="s">
        <v>1973</v>
      </c>
    </row>
    <row r="1919" spans="196:196" x14ac:dyDescent="0.3">
      <c r="GN1919" s="1" t="s">
        <v>1974</v>
      </c>
    </row>
    <row r="1920" spans="196:196" x14ac:dyDescent="0.3">
      <c r="GN1920" s="1" t="s">
        <v>1975</v>
      </c>
    </row>
    <row r="1921" spans="196:196" x14ac:dyDescent="0.3">
      <c r="GN1921" s="1" t="s">
        <v>1976</v>
      </c>
    </row>
    <row r="1922" spans="196:196" x14ac:dyDescent="0.3">
      <c r="GN1922" s="1" t="s">
        <v>1977</v>
      </c>
    </row>
    <row r="1923" spans="196:196" x14ac:dyDescent="0.3">
      <c r="GN1923" s="1" t="s">
        <v>1978</v>
      </c>
    </row>
    <row r="1924" spans="196:196" x14ac:dyDescent="0.3">
      <c r="GN1924" s="1" t="s">
        <v>1979</v>
      </c>
    </row>
    <row r="1925" spans="196:196" x14ac:dyDescent="0.3">
      <c r="GN1925" s="1" t="s">
        <v>1980</v>
      </c>
    </row>
    <row r="1926" spans="196:196" x14ac:dyDescent="0.3">
      <c r="GN1926" s="1" t="s">
        <v>1981</v>
      </c>
    </row>
    <row r="1927" spans="196:196" x14ac:dyDescent="0.3">
      <c r="GN1927" s="1" t="s">
        <v>1982</v>
      </c>
    </row>
    <row r="1928" spans="196:196" x14ac:dyDescent="0.3">
      <c r="GN1928" s="1" t="s">
        <v>1983</v>
      </c>
    </row>
    <row r="1929" spans="196:196" x14ac:dyDescent="0.3">
      <c r="GN1929" s="1" t="s">
        <v>1984</v>
      </c>
    </row>
    <row r="1930" spans="196:196" x14ac:dyDescent="0.3">
      <c r="GN1930" s="1" t="s">
        <v>1985</v>
      </c>
    </row>
    <row r="1931" spans="196:196" x14ac:dyDescent="0.3">
      <c r="GN1931" s="1" t="s">
        <v>1986</v>
      </c>
    </row>
    <row r="1932" spans="196:196" x14ac:dyDescent="0.3">
      <c r="GN1932" s="1" t="s">
        <v>1987</v>
      </c>
    </row>
    <row r="1933" spans="196:196" x14ac:dyDescent="0.3">
      <c r="GN1933" s="1" t="s">
        <v>1988</v>
      </c>
    </row>
    <row r="1934" spans="196:196" x14ac:dyDescent="0.3">
      <c r="GN1934" s="1" t="s">
        <v>1989</v>
      </c>
    </row>
    <row r="1935" spans="196:196" x14ac:dyDescent="0.3">
      <c r="GN1935" s="1" t="s">
        <v>1990</v>
      </c>
    </row>
    <row r="1936" spans="196:196" x14ac:dyDescent="0.3">
      <c r="GN1936" s="1" t="s">
        <v>1991</v>
      </c>
    </row>
    <row r="1937" spans="196:196" x14ac:dyDescent="0.3">
      <c r="GN1937" s="1" t="s">
        <v>1992</v>
      </c>
    </row>
    <row r="1938" spans="196:196" x14ac:dyDescent="0.3">
      <c r="GN1938" s="1" t="s">
        <v>1993</v>
      </c>
    </row>
    <row r="1939" spans="196:196" x14ac:dyDescent="0.3">
      <c r="GN1939" s="1" t="s">
        <v>1994</v>
      </c>
    </row>
    <row r="1940" spans="196:196" x14ac:dyDescent="0.3">
      <c r="GN1940" s="1" t="s">
        <v>1995</v>
      </c>
    </row>
    <row r="1941" spans="196:196" x14ac:dyDescent="0.3">
      <c r="GN1941" s="1" t="s">
        <v>1996</v>
      </c>
    </row>
    <row r="1942" spans="196:196" x14ac:dyDescent="0.3">
      <c r="GN1942" s="1" t="s">
        <v>1997</v>
      </c>
    </row>
    <row r="1943" spans="196:196" x14ac:dyDescent="0.3">
      <c r="GN1943" s="1" t="s">
        <v>1998</v>
      </c>
    </row>
    <row r="1944" spans="196:196" x14ac:dyDescent="0.3">
      <c r="GN1944" s="1" t="s">
        <v>1999</v>
      </c>
    </row>
    <row r="1945" spans="196:196" x14ac:dyDescent="0.3">
      <c r="GN1945" s="1" t="s">
        <v>2000</v>
      </c>
    </row>
    <row r="1946" spans="196:196" x14ac:dyDescent="0.3">
      <c r="GN1946" s="1" t="s">
        <v>2001</v>
      </c>
    </row>
    <row r="1947" spans="196:196" x14ac:dyDescent="0.3">
      <c r="GN1947" s="1" t="s">
        <v>2002</v>
      </c>
    </row>
    <row r="1948" spans="196:196" x14ac:dyDescent="0.3">
      <c r="GN1948" s="1" t="s">
        <v>2003</v>
      </c>
    </row>
    <row r="1949" spans="196:196" x14ac:dyDescent="0.3">
      <c r="GN1949" s="1" t="s">
        <v>2004</v>
      </c>
    </row>
    <row r="1950" spans="196:196" x14ac:dyDescent="0.3">
      <c r="GN1950" s="1" t="s">
        <v>2005</v>
      </c>
    </row>
    <row r="1951" spans="196:196" x14ac:dyDescent="0.3">
      <c r="GN1951" s="1" t="s">
        <v>2006</v>
      </c>
    </row>
    <row r="1952" spans="196:196" x14ac:dyDescent="0.3">
      <c r="GN1952" s="1" t="s">
        <v>2007</v>
      </c>
    </row>
    <row r="1953" spans="196:196" x14ac:dyDescent="0.3">
      <c r="GN1953" s="1" t="s">
        <v>2008</v>
      </c>
    </row>
    <row r="1954" spans="196:196" x14ac:dyDescent="0.3">
      <c r="GN1954" s="1" t="s">
        <v>2009</v>
      </c>
    </row>
    <row r="1955" spans="196:196" x14ac:dyDescent="0.3">
      <c r="GN1955" s="1" t="s">
        <v>2010</v>
      </c>
    </row>
    <row r="1956" spans="196:196" x14ac:dyDescent="0.3">
      <c r="GN1956" s="1" t="s">
        <v>2011</v>
      </c>
    </row>
    <row r="1957" spans="196:196" x14ac:dyDescent="0.3">
      <c r="GN1957" s="1" t="s">
        <v>2012</v>
      </c>
    </row>
    <row r="1958" spans="196:196" x14ac:dyDescent="0.3">
      <c r="GN1958" s="1" t="s">
        <v>2013</v>
      </c>
    </row>
    <row r="1959" spans="196:196" x14ac:dyDescent="0.3">
      <c r="GN1959" s="1" t="s">
        <v>2014</v>
      </c>
    </row>
    <row r="1960" spans="196:196" x14ac:dyDescent="0.3">
      <c r="GN1960" s="1" t="s">
        <v>2015</v>
      </c>
    </row>
    <row r="1961" spans="196:196" x14ac:dyDescent="0.3">
      <c r="GN1961" s="1" t="s">
        <v>2016</v>
      </c>
    </row>
    <row r="1962" spans="196:196" x14ac:dyDescent="0.3">
      <c r="GN1962" s="1" t="s">
        <v>2017</v>
      </c>
    </row>
    <row r="1963" spans="196:196" x14ac:dyDescent="0.3">
      <c r="GN1963" s="1" t="s">
        <v>2018</v>
      </c>
    </row>
    <row r="1964" spans="196:196" x14ac:dyDescent="0.3">
      <c r="GN1964" s="1" t="s">
        <v>2019</v>
      </c>
    </row>
    <row r="1965" spans="196:196" x14ac:dyDescent="0.3">
      <c r="GN1965" s="1" t="s">
        <v>2020</v>
      </c>
    </row>
    <row r="1966" spans="196:196" x14ac:dyDescent="0.3">
      <c r="GN1966" s="1" t="s">
        <v>2021</v>
      </c>
    </row>
    <row r="1967" spans="196:196" x14ac:dyDescent="0.3">
      <c r="GN1967" s="1" t="s">
        <v>2022</v>
      </c>
    </row>
    <row r="1968" spans="196:196" x14ac:dyDescent="0.3">
      <c r="GN1968" s="1" t="s">
        <v>2023</v>
      </c>
    </row>
    <row r="1969" spans="196:196" x14ac:dyDescent="0.3">
      <c r="GN1969" s="1" t="s">
        <v>2024</v>
      </c>
    </row>
    <row r="1970" spans="196:196" x14ac:dyDescent="0.3">
      <c r="GN1970" s="1" t="s">
        <v>2025</v>
      </c>
    </row>
    <row r="1971" spans="196:196" x14ac:dyDescent="0.3">
      <c r="GN1971" s="1" t="s">
        <v>2026</v>
      </c>
    </row>
    <row r="1972" spans="196:196" x14ac:dyDescent="0.3">
      <c r="GN1972" s="1" t="s">
        <v>2027</v>
      </c>
    </row>
    <row r="1973" spans="196:196" x14ac:dyDescent="0.3">
      <c r="GN1973" s="1" t="s">
        <v>2028</v>
      </c>
    </row>
    <row r="1974" spans="196:196" x14ac:dyDescent="0.3">
      <c r="GN1974" s="1" t="s">
        <v>2029</v>
      </c>
    </row>
    <row r="1975" spans="196:196" x14ac:dyDescent="0.3">
      <c r="GN1975" s="1" t="s">
        <v>2030</v>
      </c>
    </row>
    <row r="1976" spans="196:196" x14ac:dyDescent="0.3">
      <c r="GN1976" s="1" t="s">
        <v>2031</v>
      </c>
    </row>
    <row r="1977" spans="196:196" x14ac:dyDescent="0.3">
      <c r="GN1977" s="1" t="s">
        <v>2032</v>
      </c>
    </row>
    <row r="1978" spans="196:196" x14ac:dyDescent="0.3">
      <c r="GN1978" s="1" t="s">
        <v>2033</v>
      </c>
    </row>
    <row r="1979" spans="196:196" x14ac:dyDescent="0.3">
      <c r="GN1979" s="1" t="s">
        <v>2034</v>
      </c>
    </row>
    <row r="1980" spans="196:196" x14ac:dyDescent="0.3">
      <c r="GN1980" s="1" t="s">
        <v>2035</v>
      </c>
    </row>
    <row r="1981" spans="196:196" x14ac:dyDescent="0.3">
      <c r="GN1981" s="1" t="s">
        <v>2036</v>
      </c>
    </row>
    <row r="1982" spans="196:196" x14ac:dyDescent="0.3">
      <c r="GN1982" s="1" t="s">
        <v>2037</v>
      </c>
    </row>
    <row r="1983" spans="196:196" x14ac:dyDescent="0.3">
      <c r="GN1983" s="1" t="s">
        <v>2038</v>
      </c>
    </row>
    <row r="1984" spans="196:196" x14ac:dyDescent="0.3">
      <c r="GN1984" s="1" t="s">
        <v>2039</v>
      </c>
    </row>
    <row r="1985" spans="196:196" x14ac:dyDescent="0.3">
      <c r="GN1985" s="1" t="s">
        <v>2040</v>
      </c>
    </row>
    <row r="1986" spans="196:196" x14ac:dyDescent="0.3">
      <c r="GN1986" s="1" t="s">
        <v>2041</v>
      </c>
    </row>
    <row r="1987" spans="196:196" x14ac:dyDescent="0.3">
      <c r="GN1987" s="1" t="s">
        <v>2042</v>
      </c>
    </row>
    <row r="1988" spans="196:196" x14ac:dyDescent="0.3">
      <c r="GN1988" s="1" t="s">
        <v>2043</v>
      </c>
    </row>
    <row r="1989" spans="196:196" x14ac:dyDescent="0.3">
      <c r="GN1989" s="1" t="s">
        <v>2044</v>
      </c>
    </row>
    <row r="1990" spans="196:196" x14ac:dyDescent="0.3">
      <c r="GN1990" s="1" t="s">
        <v>2045</v>
      </c>
    </row>
    <row r="1991" spans="196:196" x14ac:dyDescent="0.3">
      <c r="GN1991" s="1" t="s">
        <v>2046</v>
      </c>
    </row>
    <row r="1992" spans="196:196" x14ac:dyDescent="0.3">
      <c r="GN1992" s="1" t="s">
        <v>2047</v>
      </c>
    </row>
    <row r="1993" spans="196:196" x14ac:dyDescent="0.3">
      <c r="GN1993" s="1" t="s">
        <v>2048</v>
      </c>
    </row>
    <row r="1994" spans="196:196" x14ac:dyDescent="0.3">
      <c r="GN1994" s="1" t="s">
        <v>2049</v>
      </c>
    </row>
    <row r="1995" spans="196:196" x14ac:dyDescent="0.3">
      <c r="GN1995" s="1" t="s">
        <v>2050</v>
      </c>
    </row>
    <row r="1996" spans="196:196" x14ac:dyDescent="0.3">
      <c r="GN1996" s="1" t="s">
        <v>2051</v>
      </c>
    </row>
    <row r="1997" spans="196:196" x14ac:dyDescent="0.3">
      <c r="GN1997" s="1" t="s">
        <v>2052</v>
      </c>
    </row>
    <row r="1998" spans="196:196" x14ac:dyDescent="0.3">
      <c r="GN1998" s="1" t="s">
        <v>2053</v>
      </c>
    </row>
    <row r="1999" spans="196:196" x14ac:dyDescent="0.3">
      <c r="GN1999" s="1" t="s">
        <v>2054</v>
      </c>
    </row>
    <row r="2000" spans="196:196" x14ac:dyDescent="0.3">
      <c r="GN2000" s="1" t="s">
        <v>2055</v>
      </c>
    </row>
    <row r="2001" spans="196:196" x14ac:dyDescent="0.3">
      <c r="GN2001" s="1" t="s">
        <v>2056</v>
      </c>
    </row>
    <row r="2002" spans="196:196" x14ac:dyDescent="0.3">
      <c r="GN2002" s="1" t="s">
        <v>2057</v>
      </c>
    </row>
    <row r="2003" spans="196:196" x14ac:dyDescent="0.3">
      <c r="GN2003" s="1" t="s">
        <v>2058</v>
      </c>
    </row>
    <row r="2004" spans="196:196" x14ac:dyDescent="0.3">
      <c r="GN2004" s="1" t="s">
        <v>2059</v>
      </c>
    </row>
    <row r="2005" spans="196:196" x14ac:dyDescent="0.3">
      <c r="GN2005" s="1" t="s">
        <v>2060</v>
      </c>
    </row>
    <row r="2006" spans="196:196" x14ac:dyDescent="0.3">
      <c r="GN2006" s="1" t="s">
        <v>2061</v>
      </c>
    </row>
    <row r="2007" spans="196:196" x14ac:dyDescent="0.3">
      <c r="GN2007" s="1" t="s">
        <v>2062</v>
      </c>
    </row>
    <row r="2008" spans="196:196" x14ac:dyDescent="0.3">
      <c r="GN2008" s="1" t="s">
        <v>2063</v>
      </c>
    </row>
    <row r="2009" spans="196:196" x14ac:dyDescent="0.3">
      <c r="GN2009" s="1" t="s">
        <v>2064</v>
      </c>
    </row>
    <row r="2010" spans="196:196" x14ac:dyDescent="0.3">
      <c r="GN2010" s="1" t="s">
        <v>2065</v>
      </c>
    </row>
    <row r="2011" spans="196:196" x14ac:dyDescent="0.3">
      <c r="GN2011" s="1" t="s">
        <v>2066</v>
      </c>
    </row>
    <row r="2012" spans="196:196" x14ac:dyDescent="0.3">
      <c r="GN2012" s="1" t="s">
        <v>2067</v>
      </c>
    </row>
    <row r="2013" spans="196:196" x14ac:dyDescent="0.3">
      <c r="GN2013" s="1" t="s">
        <v>2068</v>
      </c>
    </row>
    <row r="2014" spans="196:196" x14ac:dyDescent="0.3">
      <c r="GN2014" s="1" t="s">
        <v>2069</v>
      </c>
    </row>
    <row r="2015" spans="196:196" x14ac:dyDescent="0.3">
      <c r="GN2015" s="1" t="s">
        <v>2070</v>
      </c>
    </row>
    <row r="2016" spans="196:196" x14ac:dyDescent="0.3">
      <c r="GN2016" s="1" t="s">
        <v>2071</v>
      </c>
    </row>
    <row r="2017" spans="196:196" x14ac:dyDescent="0.3">
      <c r="GN2017" s="1" t="s">
        <v>2072</v>
      </c>
    </row>
    <row r="2018" spans="196:196" x14ac:dyDescent="0.3">
      <c r="GN2018" s="1" t="s">
        <v>2073</v>
      </c>
    </row>
    <row r="2019" spans="196:196" x14ac:dyDescent="0.3">
      <c r="GN2019" s="1" t="s">
        <v>2074</v>
      </c>
    </row>
    <row r="2020" spans="196:196" x14ac:dyDescent="0.3">
      <c r="GN2020" s="1" t="s">
        <v>2075</v>
      </c>
    </row>
    <row r="2021" spans="196:196" x14ac:dyDescent="0.3">
      <c r="GN2021" s="1" t="s">
        <v>2076</v>
      </c>
    </row>
    <row r="2022" spans="196:196" x14ac:dyDescent="0.3">
      <c r="GN2022" s="1" t="s">
        <v>2077</v>
      </c>
    </row>
    <row r="2023" spans="196:196" x14ac:dyDescent="0.3">
      <c r="GN2023" s="1" t="s">
        <v>2078</v>
      </c>
    </row>
    <row r="2024" spans="196:196" x14ac:dyDescent="0.3">
      <c r="GN2024" s="1" t="s">
        <v>2079</v>
      </c>
    </row>
    <row r="2025" spans="196:196" x14ac:dyDescent="0.3">
      <c r="GN2025" s="1" t="s">
        <v>2080</v>
      </c>
    </row>
    <row r="2026" spans="196:196" x14ac:dyDescent="0.3">
      <c r="GN2026" s="1" t="s">
        <v>2081</v>
      </c>
    </row>
    <row r="2027" spans="196:196" x14ac:dyDescent="0.3">
      <c r="GN2027" s="1" t="s">
        <v>2082</v>
      </c>
    </row>
    <row r="2028" spans="196:196" x14ac:dyDescent="0.3">
      <c r="GN2028" s="1" t="s">
        <v>2083</v>
      </c>
    </row>
    <row r="2029" spans="196:196" x14ac:dyDescent="0.3">
      <c r="GN2029" s="1" t="s">
        <v>2084</v>
      </c>
    </row>
    <row r="2030" spans="196:196" x14ac:dyDescent="0.3">
      <c r="GN2030" s="1" t="s">
        <v>2085</v>
      </c>
    </row>
    <row r="2031" spans="196:196" x14ac:dyDescent="0.3">
      <c r="GN2031" s="1" t="s">
        <v>2086</v>
      </c>
    </row>
    <row r="2032" spans="196:196" x14ac:dyDescent="0.3">
      <c r="GN2032" s="1" t="s">
        <v>2087</v>
      </c>
    </row>
    <row r="2033" spans="196:196" x14ac:dyDescent="0.3">
      <c r="GN2033" s="1" t="s">
        <v>2088</v>
      </c>
    </row>
    <row r="2034" spans="196:196" x14ac:dyDescent="0.3">
      <c r="GN2034" s="1" t="s">
        <v>2089</v>
      </c>
    </row>
    <row r="2035" spans="196:196" x14ac:dyDescent="0.3">
      <c r="GN2035" s="1" t="s">
        <v>2090</v>
      </c>
    </row>
    <row r="2036" spans="196:196" x14ac:dyDescent="0.3">
      <c r="GN2036" s="1" t="s">
        <v>2091</v>
      </c>
    </row>
    <row r="2037" spans="196:196" x14ac:dyDescent="0.3">
      <c r="GN2037" s="1" t="s">
        <v>2092</v>
      </c>
    </row>
    <row r="2038" spans="196:196" x14ac:dyDescent="0.3">
      <c r="GN2038" s="1" t="s">
        <v>2093</v>
      </c>
    </row>
    <row r="2039" spans="196:196" x14ac:dyDescent="0.3">
      <c r="GN2039" s="1" t="s">
        <v>2094</v>
      </c>
    </row>
    <row r="2040" spans="196:196" x14ac:dyDescent="0.3">
      <c r="GN2040" s="1" t="s">
        <v>2095</v>
      </c>
    </row>
    <row r="2041" spans="196:196" x14ac:dyDescent="0.3">
      <c r="GN2041" s="1" t="s">
        <v>2096</v>
      </c>
    </row>
    <row r="2042" spans="196:196" x14ac:dyDescent="0.3">
      <c r="GN2042" s="1" t="s">
        <v>2097</v>
      </c>
    </row>
    <row r="2043" spans="196:196" x14ac:dyDescent="0.3">
      <c r="GN2043" s="1" t="s">
        <v>2098</v>
      </c>
    </row>
    <row r="2044" spans="196:196" x14ac:dyDescent="0.3">
      <c r="GN2044" s="1" t="s">
        <v>2099</v>
      </c>
    </row>
    <row r="2045" spans="196:196" x14ac:dyDescent="0.3">
      <c r="GN2045" s="1" t="s">
        <v>2100</v>
      </c>
    </row>
    <row r="2046" spans="196:196" x14ac:dyDescent="0.3">
      <c r="GN2046" s="1" t="s">
        <v>2101</v>
      </c>
    </row>
    <row r="2047" spans="196:196" x14ac:dyDescent="0.3">
      <c r="GN2047" s="1" t="s">
        <v>2102</v>
      </c>
    </row>
    <row r="2048" spans="196:196" x14ac:dyDescent="0.3">
      <c r="GN2048" s="1" t="s">
        <v>2103</v>
      </c>
    </row>
    <row r="2049" spans="196:196" x14ac:dyDescent="0.3">
      <c r="GN2049" s="1" t="s">
        <v>2104</v>
      </c>
    </row>
    <row r="2050" spans="196:196" x14ac:dyDescent="0.3">
      <c r="GN2050" s="1" t="s">
        <v>2105</v>
      </c>
    </row>
    <row r="2051" spans="196:196" x14ac:dyDescent="0.3">
      <c r="GN2051" s="1" t="s">
        <v>2106</v>
      </c>
    </row>
    <row r="2052" spans="196:196" x14ac:dyDescent="0.3">
      <c r="GN2052" s="1" t="s">
        <v>2107</v>
      </c>
    </row>
    <row r="2053" spans="196:196" x14ac:dyDescent="0.3">
      <c r="GN2053" s="1" t="s">
        <v>2108</v>
      </c>
    </row>
    <row r="2054" spans="196:196" x14ac:dyDescent="0.3">
      <c r="GN2054" s="1" t="s">
        <v>2109</v>
      </c>
    </row>
    <row r="2055" spans="196:196" x14ac:dyDescent="0.3">
      <c r="GN2055" s="1" t="s">
        <v>2110</v>
      </c>
    </row>
    <row r="2056" spans="196:196" x14ac:dyDescent="0.3">
      <c r="GN2056" s="1" t="s">
        <v>2111</v>
      </c>
    </row>
    <row r="2057" spans="196:196" x14ac:dyDescent="0.3">
      <c r="GN2057" s="1" t="s">
        <v>2112</v>
      </c>
    </row>
    <row r="2058" spans="196:196" x14ac:dyDescent="0.3">
      <c r="GN2058" s="1" t="s">
        <v>2113</v>
      </c>
    </row>
    <row r="2059" spans="196:196" x14ac:dyDescent="0.3">
      <c r="GN2059" s="1" t="s">
        <v>2114</v>
      </c>
    </row>
    <row r="2060" spans="196:196" x14ac:dyDescent="0.3">
      <c r="GN2060" s="1" t="s">
        <v>2115</v>
      </c>
    </row>
    <row r="2061" spans="196:196" x14ac:dyDescent="0.3">
      <c r="GN2061" s="1" t="s">
        <v>2116</v>
      </c>
    </row>
    <row r="2062" spans="196:196" x14ac:dyDescent="0.3">
      <c r="GN2062" s="1" t="s">
        <v>2117</v>
      </c>
    </row>
    <row r="2063" spans="196:196" x14ac:dyDescent="0.3">
      <c r="GN2063" s="1" t="s">
        <v>2118</v>
      </c>
    </row>
    <row r="2064" spans="196:196" x14ac:dyDescent="0.3">
      <c r="GN2064" s="1" t="s">
        <v>2119</v>
      </c>
    </row>
    <row r="2065" spans="196:196" x14ac:dyDescent="0.3">
      <c r="GN2065" s="1" t="s">
        <v>2120</v>
      </c>
    </row>
    <row r="2066" spans="196:196" x14ac:dyDescent="0.3">
      <c r="GN2066" s="1" t="s">
        <v>2121</v>
      </c>
    </row>
    <row r="2067" spans="196:196" x14ac:dyDescent="0.3">
      <c r="GN2067" s="1" t="s">
        <v>2122</v>
      </c>
    </row>
    <row r="2068" spans="196:196" x14ac:dyDescent="0.3">
      <c r="GN2068" s="1" t="s">
        <v>2123</v>
      </c>
    </row>
    <row r="2069" spans="196:196" x14ac:dyDescent="0.3">
      <c r="GN2069" s="1" t="s">
        <v>2124</v>
      </c>
    </row>
    <row r="2070" spans="196:196" x14ac:dyDescent="0.3">
      <c r="GN2070" s="1" t="s">
        <v>2125</v>
      </c>
    </row>
    <row r="2071" spans="196:196" x14ac:dyDescent="0.3">
      <c r="GN2071" s="1" t="s">
        <v>2126</v>
      </c>
    </row>
    <row r="2072" spans="196:196" x14ac:dyDescent="0.3">
      <c r="GN2072" s="1" t="s">
        <v>2127</v>
      </c>
    </row>
    <row r="2073" spans="196:196" x14ac:dyDescent="0.3">
      <c r="GN2073" s="1" t="s">
        <v>2128</v>
      </c>
    </row>
    <row r="2074" spans="196:196" x14ac:dyDescent="0.3">
      <c r="GN2074" s="1" t="s">
        <v>2129</v>
      </c>
    </row>
    <row r="2075" spans="196:196" x14ac:dyDescent="0.3">
      <c r="GN2075" s="1" t="s">
        <v>2130</v>
      </c>
    </row>
    <row r="2076" spans="196:196" x14ac:dyDescent="0.3">
      <c r="GN2076" s="1" t="s">
        <v>2131</v>
      </c>
    </row>
    <row r="2077" spans="196:196" x14ac:dyDescent="0.3">
      <c r="GN2077" s="1" t="s">
        <v>2132</v>
      </c>
    </row>
    <row r="2078" spans="196:196" x14ac:dyDescent="0.3">
      <c r="GN2078" s="1" t="s">
        <v>2133</v>
      </c>
    </row>
    <row r="2079" spans="196:196" x14ac:dyDescent="0.3">
      <c r="GN2079" s="1" t="s">
        <v>2134</v>
      </c>
    </row>
    <row r="2080" spans="196:196" x14ac:dyDescent="0.3">
      <c r="GN2080" s="1" t="s">
        <v>2135</v>
      </c>
    </row>
    <row r="2081" spans="196:196" x14ac:dyDescent="0.3">
      <c r="GN2081" s="1" t="s">
        <v>2136</v>
      </c>
    </row>
    <row r="2082" spans="196:196" x14ac:dyDescent="0.3">
      <c r="GN2082" s="1" t="s">
        <v>2137</v>
      </c>
    </row>
    <row r="2083" spans="196:196" x14ac:dyDescent="0.3">
      <c r="GN2083" s="1" t="s">
        <v>2138</v>
      </c>
    </row>
    <row r="2084" spans="196:196" x14ac:dyDescent="0.3">
      <c r="GN2084" s="1" t="s">
        <v>2139</v>
      </c>
    </row>
    <row r="2085" spans="196:196" x14ac:dyDescent="0.3">
      <c r="GN2085" s="1" t="s">
        <v>2140</v>
      </c>
    </row>
    <row r="2086" spans="196:196" x14ac:dyDescent="0.3">
      <c r="GN2086" s="1" t="s">
        <v>2141</v>
      </c>
    </row>
    <row r="2087" spans="196:196" x14ac:dyDescent="0.3">
      <c r="GN2087" s="1" t="s">
        <v>2142</v>
      </c>
    </row>
    <row r="2088" spans="196:196" x14ac:dyDescent="0.3">
      <c r="GN2088" s="1" t="s">
        <v>2143</v>
      </c>
    </row>
    <row r="2089" spans="196:196" x14ac:dyDescent="0.3">
      <c r="GN2089" s="1" t="s">
        <v>2144</v>
      </c>
    </row>
    <row r="2090" spans="196:196" x14ac:dyDescent="0.3">
      <c r="GN2090" s="1" t="s">
        <v>2145</v>
      </c>
    </row>
    <row r="2091" spans="196:196" x14ac:dyDescent="0.3">
      <c r="GN2091" s="1" t="s">
        <v>2146</v>
      </c>
    </row>
    <row r="2092" spans="196:196" x14ac:dyDescent="0.3">
      <c r="GN2092" s="1" t="s">
        <v>2147</v>
      </c>
    </row>
    <row r="2093" spans="196:196" x14ac:dyDescent="0.3">
      <c r="GN2093" s="1" t="s">
        <v>2148</v>
      </c>
    </row>
    <row r="2094" spans="196:196" x14ac:dyDescent="0.3">
      <c r="GN2094" s="1" t="s">
        <v>2149</v>
      </c>
    </row>
    <row r="2095" spans="196:196" x14ac:dyDescent="0.3">
      <c r="GN2095" s="1" t="s">
        <v>2150</v>
      </c>
    </row>
    <row r="2096" spans="196:196" x14ac:dyDescent="0.3">
      <c r="GN2096" s="1" t="s">
        <v>2151</v>
      </c>
    </row>
    <row r="2097" spans="196:196" x14ac:dyDescent="0.3">
      <c r="GN2097" s="1" t="s">
        <v>2152</v>
      </c>
    </row>
    <row r="2098" spans="196:196" x14ac:dyDescent="0.3">
      <c r="GN2098" s="1" t="s">
        <v>2153</v>
      </c>
    </row>
    <row r="2099" spans="196:196" x14ac:dyDescent="0.3">
      <c r="GN2099" s="1" t="s">
        <v>2154</v>
      </c>
    </row>
    <row r="2100" spans="196:196" x14ac:dyDescent="0.3">
      <c r="GN2100" s="1" t="s">
        <v>2155</v>
      </c>
    </row>
    <row r="2101" spans="196:196" x14ac:dyDescent="0.3">
      <c r="GN2101" s="1" t="s">
        <v>2156</v>
      </c>
    </row>
    <row r="2102" spans="196:196" x14ac:dyDescent="0.3">
      <c r="GN2102" s="1" t="s">
        <v>2157</v>
      </c>
    </row>
    <row r="2103" spans="196:196" x14ac:dyDescent="0.3">
      <c r="GN2103" s="1" t="s">
        <v>2158</v>
      </c>
    </row>
    <row r="2104" spans="196:196" x14ac:dyDescent="0.3">
      <c r="GN2104" s="1" t="s">
        <v>2159</v>
      </c>
    </row>
    <row r="2105" spans="196:196" x14ac:dyDescent="0.3">
      <c r="GN2105" s="1" t="s">
        <v>2160</v>
      </c>
    </row>
    <row r="2106" spans="196:196" x14ac:dyDescent="0.3">
      <c r="GN2106" s="1" t="s">
        <v>2161</v>
      </c>
    </row>
    <row r="2107" spans="196:196" x14ac:dyDescent="0.3">
      <c r="GN2107" s="1" t="s">
        <v>2162</v>
      </c>
    </row>
    <row r="2108" spans="196:196" x14ac:dyDescent="0.3">
      <c r="GN2108" s="1" t="s">
        <v>2163</v>
      </c>
    </row>
    <row r="2109" spans="196:196" x14ac:dyDescent="0.3">
      <c r="GN2109" s="1" t="s">
        <v>2164</v>
      </c>
    </row>
    <row r="2110" spans="196:196" x14ac:dyDescent="0.3">
      <c r="GN2110" s="1" t="s">
        <v>2165</v>
      </c>
    </row>
    <row r="2111" spans="196:196" x14ac:dyDescent="0.3">
      <c r="GN2111" s="1" t="s">
        <v>2166</v>
      </c>
    </row>
    <row r="2112" spans="196:196" x14ac:dyDescent="0.3">
      <c r="GN2112" s="1" t="s">
        <v>2167</v>
      </c>
    </row>
    <row r="2113" spans="196:196" x14ac:dyDescent="0.3">
      <c r="GN2113" s="1" t="s">
        <v>2168</v>
      </c>
    </row>
    <row r="2114" spans="196:196" x14ac:dyDescent="0.3">
      <c r="GN2114" s="1" t="s">
        <v>2169</v>
      </c>
    </row>
    <row r="2115" spans="196:196" x14ac:dyDescent="0.3">
      <c r="GN2115" s="1" t="s">
        <v>2170</v>
      </c>
    </row>
    <row r="2116" spans="196:196" x14ac:dyDescent="0.3">
      <c r="GN2116" s="1" t="s">
        <v>2171</v>
      </c>
    </row>
    <row r="2117" spans="196:196" x14ac:dyDescent="0.3">
      <c r="GN2117" s="1" t="s">
        <v>2172</v>
      </c>
    </row>
    <row r="2118" spans="196:196" x14ac:dyDescent="0.3">
      <c r="GN2118" s="1" t="s">
        <v>2173</v>
      </c>
    </row>
    <row r="2119" spans="196:196" x14ac:dyDescent="0.3">
      <c r="GN2119" s="1" t="s">
        <v>2174</v>
      </c>
    </row>
    <row r="2120" spans="196:196" x14ac:dyDescent="0.3">
      <c r="GN2120" s="1" t="s">
        <v>2175</v>
      </c>
    </row>
    <row r="2121" spans="196:196" x14ac:dyDescent="0.3">
      <c r="GN2121" s="1" t="s">
        <v>2176</v>
      </c>
    </row>
    <row r="2122" spans="196:196" x14ac:dyDescent="0.3">
      <c r="GN2122" s="1" t="s">
        <v>2177</v>
      </c>
    </row>
    <row r="2123" spans="196:196" x14ac:dyDescent="0.3">
      <c r="GN2123" s="1" t="s">
        <v>2178</v>
      </c>
    </row>
    <row r="2124" spans="196:196" x14ac:dyDescent="0.3">
      <c r="GN2124" s="1" t="s">
        <v>2179</v>
      </c>
    </row>
    <row r="2125" spans="196:196" x14ac:dyDescent="0.3">
      <c r="GN2125" s="1" t="s">
        <v>2180</v>
      </c>
    </row>
    <row r="2126" spans="196:196" x14ac:dyDescent="0.3">
      <c r="GN2126" s="1" t="s">
        <v>2181</v>
      </c>
    </row>
    <row r="2127" spans="196:196" x14ac:dyDescent="0.3">
      <c r="GN2127" s="1" t="s">
        <v>2182</v>
      </c>
    </row>
    <row r="2128" spans="196:196" x14ac:dyDescent="0.3">
      <c r="GN2128" s="1" t="s">
        <v>2183</v>
      </c>
    </row>
    <row r="2129" spans="196:196" x14ac:dyDescent="0.3">
      <c r="GN2129" s="1" t="s">
        <v>2184</v>
      </c>
    </row>
    <row r="2130" spans="196:196" x14ac:dyDescent="0.3">
      <c r="GN2130" s="1" t="s">
        <v>2185</v>
      </c>
    </row>
    <row r="2131" spans="196:196" x14ac:dyDescent="0.3">
      <c r="GN2131" s="1" t="s">
        <v>2186</v>
      </c>
    </row>
    <row r="2132" spans="196:196" x14ac:dyDescent="0.3">
      <c r="GN2132" s="1" t="s">
        <v>2187</v>
      </c>
    </row>
    <row r="2133" spans="196:196" x14ac:dyDescent="0.3">
      <c r="GN2133" s="1" t="s">
        <v>2188</v>
      </c>
    </row>
    <row r="2134" spans="196:196" x14ac:dyDescent="0.3">
      <c r="GN2134" s="1" t="s">
        <v>2189</v>
      </c>
    </row>
    <row r="2135" spans="196:196" x14ac:dyDescent="0.3">
      <c r="GN2135" s="1" t="s">
        <v>2190</v>
      </c>
    </row>
    <row r="2136" spans="196:196" x14ac:dyDescent="0.3">
      <c r="GN2136" s="1" t="s">
        <v>2191</v>
      </c>
    </row>
    <row r="2137" spans="196:196" x14ac:dyDescent="0.3">
      <c r="GN2137" s="1" t="s">
        <v>2192</v>
      </c>
    </row>
    <row r="2138" spans="196:196" x14ac:dyDescent="0.3">
      <c r="GN2138" s="1" t="s">
        <v>2193</v>
      </c>
    </row>
    <row r="2139" spans="196:196" x14ac:dyDescent="0.3">
      <c r="GN2139" s="1" t="s">
        <v>2194</v>
      </c>
    </row>
    <row r="2140" spans="196:196" x14ac:dyDescent="0.3">
      <c r="GN2140" s="1" t="s">
        <v>2195</v>
      </c>
    </row>
    <row r="2141" spans="196:196" x14ac:dyDescent="0.3">
      <c r="GN2141" s="1" t="s">
        <v>2196</v>
      </c>
    </row>
    <row r="2142" spans="196:196" x14ac:dyDescent="0.3">
      <c r="GN2142" s="1" t="s">
        <v>2197</v>
      </c>
    </row>
    <row r="2143" spans="196:196" x14ac:dyDescent="0.3">
      <c r="GN2143" s="1" t="s">
        <v>2198</v>
      </c>
    </row>
    <row r="2144" spans="196:196" x14ac:dyDescent="0.3">
      <c r="GN2144" s="1" t="s">
        <v>2199</v>
      </c>
    </row>
    <row r="2145" spans="196:196" x14ac:dyDescent="0.3">
      <c r="GN2145" s="1" t="s">
        <v>2200</v>
      </c>
    </row>
    <row r="2146" spans="196:196" x14ac:dyDescent="0.3">
      <c r="GN2146" s="1" t="s">
        <v>2201</v>
      </c>
    </row>
    <row r="2147" spans="196:196" x14ac:dyDescent="0.3">
      <c r="GN2147" s="1" t="s">
        <v>2202</v>
      </c>
    </row>
    <row r="2148" spans="196:196" x14ac:dyDescent="0.3">
      <c r="GN2148" s="1" t="s">
        <v>2203</v>
      </c>
    </row>
    <row r="2149" spans="196:196" x14ac:dyDescent="0.3">
      <c r="GN2149" s="1" t="s">
        <v>2204</v>
      </c>
    </row>
    <row r="2150" spans="196:196" x14ac:dyDescent="0.3">
      <c r="GN2150" s="1" t="s">
        <v>2205</v>
      </c>
    </row>
    <row r="2151" spans="196:196" x14ac:dyDescent="0.3">
      <c r="GN2151" s="1" t="s">
        <v>2206</v>
      </c>
    </row>
    <row r="2152" spans="196:196" x14ac:dyDescent="0.3">
      <c r="GN2152" s="1" t="s">
        <v>2207</v>
      </c>
    </row>
    <row r="2153" spans="196:196" x14ac:dyDescent="0.3">
      <c r="GN2153" s="1" t="s">
        <v>2208</v>
      </c>
    </row>
    <row r="2154" spans="196:196" x14ac:dyDescent="0.3">
      <c r="GN2154" s="1" t="s">
        <v>2209</v>
      </c>
    </row>
    <row r="2155" spans="196:196" x14ac:dyDescent="0.3">
      <c r="GN2155" s="1" t="s">
        <v>2210</v>
      </c>
    </row>
    <row r="2156" spans="196:196" x14ac:dyDescent="0.3">
      <c r="GN2156" s="1" t="s">
        <v>2211</v>
      </c>
    </row>
    <row r="2157" spans="196:196" x14ac:dyDescent="0.3">
      <c r="GN2157" s="1" t="s">
        <v>2212</v>
      </c>
    </row>
    <row r="2158" spans="196:196" x14ac:dyDescent="0.3">
      <c r="GN2158" s="1" t="s">
        <v>2213</v>
      </c>
    </row>
    <row r="2159" spans="196:196" x14ac:dyDescent="0.3">
      <c r="GN2159" s="1" t="s">
        <v>2214</v>
      </c>
    </row>
    <row r="2160" spans="196:196" x14ac:dyDescent="0.3">
      <c r="GN2160" s="1" t="s">
        <v>2215</v>
      </c>
    </row>
    <row r="2161" spans="196:196" x14ac:dyDescent="0.3">
      <c r="GN2161" s="1" t="s">
        <v>2216</v>
      </c>
    </row>
    <row r="2162" spans="196:196" x14ac:dyDescent="0.3">
      <c r="GN2162" s="1" t="s">
        <v>2217</v>
      </c>
    </row>
    <row r="2163" spans="196:196" x14ac:dyDescent="0.3">
      <c r="GN2163" s="1" t="s">
        <v>2218</v>
      </c>
    </row>
    <row r="2164" spans="196:196" x14ac:dyDescent="0.3">
      <c r="GN2164" s="1" t="s">
        <v>2219</v>
      </c>
    </row>
    <row r="2165" spans="196:196" x14ac:dyDescent="0.3">
      <c r="GN2165" s="1" t="s">
        <v>2220</v>
      </c>
    </row>
    <row r="2166" spans="196:196" x14ac:dyDescent="0.3">
      <c r="GN2166" s="1" t="s">
        <v>2221</v>
      </c>
    </row>
    <row r="2167" spans="196:196" x14ac:dyDescent="0.3">
      <c r="GN2167" s="1" t="s">
        <v>2222</v>
      </c>
    </row>
    <row r="2168" spans="196:196" x14ac:dyDescent="0.3">
      <c r="GN2168" s="1" t="s">
        <v>2223</v>
      </c>
    </row>
    <row r="2169" spans="196:196" x14ac:dyDescent="0.3">
      <c r="GN2169" s="1" t="s">
        <v>2224</v>
      </c>
    </row>
    <row r="2170" spans="196:196" x14ac:dyDescent="0.3">
      <c r="GN2170" s="1" t="s">
        <v>2225</v>
      </c>
    </row>
    <row r="2171" spans="196:196" x14ac:dyDescent="0.3">
      <c r="GN2171" s="1" t="s">
        <v>2226</v>
      </c>
    </row>
    <row r="2172" spans="196:196" x14ac:dyDescent="0.3">
      <c r="GN2172" s="1" t="s">
        <v>2227</v>
      </c>
    </row>
    <row r="2173" spans="196:196" x14ac:dyDescent="0.3">
      <c r="GN2173" s="1" t="s">
        <v>2228</v>
      </c>
    </row>
    <row r="2174" spans="196:196" x14ac:dyDescent="0.3">
      <c r="GN2174" s="1" t="s">
        <v>2229</v>
      </c>
    </row>
    <row r="2175" spans="196:196" x14ac:dyDescent="0.3">
      <c r="GN2175" s="1" t="s">
        <v>2230</v>
      </c>
    </row>
    <row r="2176" spans="196:196" x14ac:dyDescent="0.3">
      <c r="GN2176" s="1" t="s">
        <v>2231</v>
      </c>
    </row>
    <row r="2177" spans="196:196" x14ac:dyDescent="0.3">
      <c r="GN2177" s="1" t="s">
        <v>2232</v>
      </c>
    </row>
    <row r="2178" spans="196:196" x14ac:dyDescent="0.3">
      <c r="GN2178" s="1" t="s">
        <v>2233</v>
      </c>
    </row>
    <row r="2179" spans="196:196" x14ac:dyDescent="0.3">
      <c r="GN2179" s="1" t="s">
        <v>2234</v>
      </c>
    </row>
    <row r="2180" spans="196:196" x14ac:dyDescent="0.3">
      <c r="GN2180" s="1" t="s">
        <v>2235</v>
      </c>
    </row>
    <row r="2181" spans="196:196" x14ac:dyDescent="0.3">
      <c r="GN2181" s="1" t="s">
        <v>2236</v>
      </c>
    </row>
    <row r="2182" spans="196:196" x14ac:dyDescent="0.3">
      <c r="GN2182" s="1" t="s">
        <v>2237</v>
      </c>
    </row>
    <row r="2183" spans="196:196" x14ac:dyDescent="0.3">
      <c r="GN2183" s="1" t="s">
        <v>2238</v>
      </c>
    </row>
    <row r="2184" spans="196:196" x14ac:dyDescent="0.3">
      <c r="GN2184" s="1" t="s">
        <v>2239</v>
      </c>
    </row>
    <row r="2185" spans="196:196" x14ac:dyDescent="0.3">
      <c r="GN2185" s="1" t="s">
        <v>2240</v>
      </c>
    </row>
    <row r="2186" spans="196:196" x14ac:dyDescent="0.3">
      <c r="GN2186" s="1" t="s">
        <v>2241</v>
      </c>
    </row>
    <row r="2187" spans="196:196" x14ac:dyDescent="0.3">
      <c r="GN2187" s="1" t="s">
        <v>2242</v>
      </c>
    </row>
    <row r="2188" spans="196:196" x14ac:dyDescent="0.3">
      <c r="GN2188" s="1" t="s">
        <v>2243</v>
      </c>
    </row>
    <row r="2189" spans="196:196" x14ac:dyDescent="0.3">
      <c r="GN2189" s="1" t="s">
        <v>2244</v>
      </c>
    </row>
    <row r="2190" spans="196:196" x14ac:dyDescent="0.3">
      <c r="GN2190" s="1" t="s">
        <v>2245</v>
      </c>
    </row>
    <row r="2191" spans="196:196" x14ac:dyDescent="0.3">
      <c r="GN2191" s="1" t="s">
        <v>2246</v>
      </c>
    </row>
  </sheetData>
  <sheetProtection algorithmName="SHA-512" hashValue="aky6xNCGknU7UjQRx2GpN6epjIuykGM2KXtQfqTqHH22KIUbleSc747Ujq82AYKI78YpRaWzDvv3PRQqMte+BA==" saltValue="69tjglrGEe0ZmS4KNYeZsw==" spinCount="100000" sheet="1" objects="1" scenarios="1"/>
  <mergeCells count="1">
    <mergeCell ref="GH2:GI2"/>
  </mergeCells>
  <phoneticPr fontId="37" type="noConversion"/>
  <dataValidations count="20">
    <dataValidation type="list" allowBlank="1" showInputMessage="1" showErrorMessage="1" sqref="B32:B33" xr:uid="{7F81E363-0915-45E4-9F1B-771BB5E7F973}">
      <formula1>"FNB, VNB"</formula1>
    </dataValidation>
    <dataValidation type="list" allowBlank="1" showInputMessage="1" showErrorMessage="1" sqref="N7:N33 P7:P33 R7:R34 S7:U33 AF32:AF33 Y32:Y33 GD7:GG33 Z7:Z33 AH32:AI33" xr:uid="{84E09CC6-0DFF-4F14-BB40-07A9AB18C692}">
      <formula1>"Ja, Nein"</formula1>
    </dataValidation>
    <dataValidation type="list" allowBlank="1" showInputMessage="1" showErrorMessage="1" sqref="Q7:Q33" xr:uid="{2A36397E-10E4-4E98-9D3D-66984631A81A}">
      <formula1>"Projektidee, Grundlagenermittlung/Machbarkeitsprüfung, Entwurfsplanung/Raumordnungsverfahren, Detailplanung und Genehmigungsverfahren, Beschaffung/Bauvorbereitung und Montage/Bau, Bau Inbetriebnabhme, Projektabschluss, Fertigstellung"</formula1>
    </dataValidation>
    <dataValidation type="list" allowBlank="1" showInputMessage="1" showErrorMessage="1" sqref="X7:X33" xr:uid="{434A516B-848F-401B-A496-85DF5DDB967A}">
      <formula1>"Ausspeisung, Einspeisung (kein Elektrolyseur), Speicher"</formula1>
    </dataValidation>
    <dataValidation type="list" allowBlank="1" showInputMessage="1" showErrorMessage="1" sqref="AB7" xr:uid="{687DEBCB-1F41-464A-83B3-5D963540559F}">
      <formula1>"Stromerzeugung, Wärmeerzeugung, Strom- und Wärmeerzeugung (KWK)"</formula1>
    </dataValidation>
    <dataValidation type="list" allowBlank="1" showInputMessage="1" showErrorMessage="1" sqref="AG7:AG33" xr:uid="{E4F1AB13-24B2-4AD6-9179-A25CD79304DB}">
      <formula1>$GN$7:$GN$29</formula1>
    </dataValidation>
    <dataValidation type="list" allowBlank="1" showInputMessage="1" showErrorMessage="1" sqref="AJ7:AJ33" xr:uid="{2FF691C2-AF83-4392-88B5-29372C3B57B3}">
      <formula1>"Pyrolyse, Dampfreformierung (ohne CCS), Dampfreformierung (mit CCS), Ammoniak-Cracker, Plasmalyse, Importterminal, Sonstiges"</formula1>
    </dataValidation>
    <dataValidation type="list" allowBlank="1" showInputMessage="1" showErrorMessage="1" sqref="AK32:AK33" xr:uid="{7689CED5-7342-42D3-A73A-FF89540DC217}"/>
    <dataValidation type="list" allowBlank="1" showInputMessage="1" showErrorMessage="1" sqref="GH33" xr:uid="{7E483B7B-1292-4DD9-B10F-B4B375FAE5FD}">
      <formula1>"HG 3, HG 2, HG 1, Bestellung"</formula1>
    </dataValidation>
    <dataValidation type="list" allowBlank="1" showInputMessage="1" showErrorMessage="1" sqref="B7:B31" xr:uid="{10FA9AA5-4CC2-4B62-A4AB-C22AD89D04F1}">
      <formula1>"FNB/WTNB, VNB"</formula1>
    </dataValidation>
    <dataValidation type="list" allowBlank="1" showInputMessage="1" showErrorMessage="1" sqref="GH32" xr:uid="{6235DC80-714A-4186-AB4F-3DFF3A4319D4}">
      <formula1>"HG 3, HG 2, HG 1, gesicherter H2-Bedarf"</formula1>
    </dataValidation>
    <dataValidation type="list" allowBlank="1" showInputMessage="1" showErrorMessage="1" sqref="GH7:GH31" xr:uid="{A5FE9D65-B6F3-4F67-A572-D043ABC4B6B4}">
      <formula1>"HG 3, HG 2, HG 1, H2-Bedarf gesichert"</formula1>
    </dataValidation>
    <dataValidation type="list" allowBlank="1" showInputMessage="1" showErrorMessage="1" sqref="J7:J31" xr:uid="{DF13E82D-D44F-4EBB-9A78-3CE673B8F761}">
      <formula1>$GN$35:$GN$436</formula1>
    </dataValidation>
    <dataValidation type="list" allowBlank="1" showInputMessage="1" showErrorMessage="1" sqref="K7:K31" xr:uid="{AB097228-CE57-453B-9F44-731ED3F93921}">
      <formula1>$GN$440:$GN$455</formula1>
    </dataValidation>
    <dataValidation type="list" allowBlank="1" showInputMessage="1" showErrorMessage="1" sqref="AK7:AK31" xr:uid="{8775C675-46C1-426E-8136-49FC707F9FFA}">
      <mc:AlternateContent xmlns:x12ac="http://schemas.microsoft.com/office/spreadsheetml/2011/1/ac" xmlns:mc="http://schemas.openxmlformats.org/markup-compatibility/2006">
        <mc:Choice Requires="x12ac">
          <x12ac:list>5A (&gt;=98%)," 5D (&gt;=99,97%)"</x12ac:list>
        </mc:Choice>
        <mc:Fallback>
          <formula1>"5A (&gt;=98%), 5D (&gt;=99,97%)"</formula1>
        </mc:Fallback>
      </mc:AlternateContent>
    </dataValidation>
    <dataValidation type="list" allowBlank="1" showInputMessage="1" showErrorMessage="1" sqref="O7:O31" xr:uid="{A1310218-FF56-4D38-BE8C-6C93FEC3E85D}">
      <formula1>$GN$461:$GN$2191</formula1>
    </dataValidation>
    <dataValidation type="custom" allowBlank="1" showInputMessage="1" showErrorMessage="1" errorTitle="Max. Sektorenauswahl erreicht" error="Es darf pro Großkundenmeldung nur ein Sektor ausgewählt werden. Siehe Hinweis Reiter &quot;Definition Sektoren&quot;." sqref="Y7:Y31" xr:uid="{9A587FAD-F997-4B4A-B038-3F2E91DC754E}">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F7:AF31" xr:uid="{F8D3BA47-990E-4CD3-9648-6B1A8602FB5F}">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H7:AH31" xr:uid="{1E65CABB-74C6-4CF2-B17A-80CFF53994D2}">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I7:AI31" xr:uid="{BD1F68E1-5CCE-4AE1-A963-5A12BE934D02}">
      <formula1>(COUNTA(Y7) + COUNTA(AF7) + COUNTA(AH7) + COUNTA(AI7)) &lt;= 1</formula1>
    </dataValidation>
  </dataValidations>
  <pageMargins left="0.7" right="0.7" top="0.78740157499999996" bottom="0.78740157499999996" header="0.3" footer="0.3"/>
  <pageSetup paperSize="9" orientation="portrait" r:id="rId1"/>
  <ignoredErrors>
    <ignoredError sqref="Q4 AG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979A4-0335-4FEA-9190-102FCE137527}">
  <dimension ref="A1:D14"/>
  <sheetViews>
    <sheetView workbookViewId="0">
      <selection activeCell="C6" sqref="C6:D8"/>
    </sheetView>
  </sheetViews>
  <sheetFormatPr baseColWidth="10" defaultColWidth="11.453125" defaultRowHeight="15.5" x14ac:dyDescent="0.35"/>
  <cols>
    <col min="1" max="1" width="13.453125" style="37" customWidth="1"/>
    <col min="2" max="2" width="18" style="6" customWidth="1"/>
    <col min="3" max="4" width="65.7265625" customWidth="1"/>
  </cols>
  <sheetData>
    <row r="1" spans="1:4" s="96" customFormat="1" x14ac:dyDescent="0.35">
      <c r="A1" s="36"/>
      <c r="B1" s="36"/>
      <c r="C1" s="36" t="s">
        <v>2247</v>
      </c>
      <c r="D1" s="118" t="s">
        <v>2248</v>
      </c>
    </row>
    <row r="2" spans="1:4" ht="26" x14ac:dyDescent="0.25">
      <c r="A2" s="203"/>
      <c r="B2" s="204" t="s">
        <v>2249</v>
      </c>
      <c r="C2" s="119" t="s">
        <v>2250</v>
      </c>
      <c r="D2" s="119" t="s">
        <v>2251</v>
      </c>
    </row>
    <row r="3" spans="1:4" ht="65" x14ac:dyDescent="0.25">
      <c r="A3" s="203"/>
      <c r="B3" s="204"/>
      <c r="C3" s="119" t="s">
        <v>2252</v>
      </c>
      <c r="D3" s="119" t="s">
        <v>2253</v>
      </c>
    </row>
    <row r="4" spans="1:4" ht="26" x14ac:dyDescent="0.25">
      <c r="A4" s="203"/>
      <c r="B4" s="204"/>
      <c r="C4" s="121"/>
      <c r="D4" s="119" t="s">
        <v>2254</v>
      </c>
    </row>
    <row r="5" spans="1:4" ht="31.5" customHeight="1" x14ac:dyDescent="0.35">
      <c r="A5" s="38" t="s">
        <v>2255</v>
      </c>
      <c r="B5" s="120" t="s">
        <v>2256</v>
      </c>
      <c r="C5" s="97"/>
      <c r="D5" s="120"/>
    </row>
    <row r="6" spans="1:4" ht="13" customHeight="1" x14ac:dyDescent="0.25">
      <c r="A6" s="205">
        <v>3</v>
      </c>
      <c r="B6" s="204" t="s">
        <v>2257</v>
      </c>
      <c r="C6" s="208" t="s">
        <v>2258</v>
      </c>
      <c r="D6" s="209"/>
    </row>
    <row r="7" spans="1:4" ht="131.5" customHeight="1" x14ac:dyDescent="0.25">
      <c r="A7" s="205"/>
      <c r="B7" s="204"/>
      <c r="C7" s="208"/>
      <c r="D7" s="209"/>
    </row>
    <row r="8" spans="1:4" ht="12.5" x14ac:dyDescent="0.25">
      <c r="A8" s="205"/>
      <c r="B8" s="204"/>
      <c r="C8" s="208"/>
      <c r="D8" s="209"/>
    </row>
    <row r="9" spans="1:4" ht="89.5" customHeight="1" x14ac:dyDescent="0.25">
      <c r="A9" s="205">
        <v>2</v>
      </c>
      <c r="B9" s="206" t="s">
        <v>2259</v>
      </c>
      <c r="C9" s="199" t="s">
        <v>2260</v>
      </c>
      <c r="D9" s="200"/>
    </row>
    <row r="10" spans="1:4" ht="13" customHeight="1" x14ac:dyDescent="0.25">
      <c r="A10" s="205"/>
      <c r="B10" s="207"/>
      <c r="C10" s="210"/>
      <c r="D10" s="211"/>
    </row>
    <row r="11" spans="1:4" ht="137.15" customHeight="1" x14ac:dyDescent="0.25">
      <c r="A11" s="142">
        <v>1</v>
      </c>
      <c r="B11" s="143" t="s">
        <v>2261</v>
      </c>
      <c r="C11" s="199" t="s">
        <v>2262</v>
      </c>
      <c r="D11" s="200"/>
    </row>
    <row r="12" spans="1:4" ht="50.25" customHeight="1" x14ac:dyDescent="0.25">
      <c r="A12" s="30" t="s">
        <v>2263</v>
      </c>
      <c r="B12" s="122" t="s">
        <v>2264</v>
      </c>
      <c r="C12" s="201" t="s">
        <v>2265</v>
      </c>
      <c r="D12" s="202"/>
    </row>
    <row r="13" spans="1:4" ht="39" customHeight="1" x14ac:dyDescent="0.35">
      <c r="A13" s="36"/>
      <c r="B13" s="123"/>
      <c r="C13" s="199" t="s">
        <v>2266</v>
      </c>
      <c r="D13" s="200"/>
    </row>
    <row r="14" spans="1:4" x14ac:dyDescent="0.35">
      <c r="A14" s="36"/>
      <c r="B14" s="13"/>
      <c r="C14" s="1"/>
      <c r="D14" s="1"/>
    </row>
  </sheetData>
  <sheetProtection algorithmName="SHA-512" hashValue="WoBofnzKRjGMD2B0qd8cNvaOwV+UZTvRrfz4u+GTceo47xLeR1slWDOV5i2I5Az4W2ycOzZtwqT8XKIqVtLLMw==" saltValue="DrCV9dQBXr0/zrHqPGl5Ww==" spinCount="100000" sheet="1" objects="1" scenarios="1"/>
  <mergeCells count="11">
    <mergeCell ref="C13:D13"/>
    <mergeCell ref="C12:D12"/>
    <mergeCell ref="A2:A4"/>
    <mergeCell ref="B2:B4"/>
    <mergeCell ref="A6:A8"/>
    <mergeCell ref="B6:B8"/>
    <mergeCell ref="A9:A10"/>
    <mergeCell ref="B9:B10"/>
    <mergeCell ref="C6:D8"/>
    <mergeCell ref="C9:D10"/>
    <mergeCell ref="C11:D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A0E8-289A-4C2F-9087-70D4EB68B45F}">
  <dimension ref="A1:L33"/>
  <sheetViews>
    <sheetView workbookViewId="0">
      <selection activeCell="A2" sqref="A2"/>
    </sheetView>
  </sheetViews>
  <sheetFormatPr baseColWidth="10" defaultColWidth="11.453125" defaultRowHeight="12.5" x14ac:dyDescent="0.25"/>
  <cols>
    <col min="1" max="1" width="14.54296875" customWidth="1"/>
    <col min="2" max="2" width="15.1796875" customWidth="1"/>
    <col min="3" max="3" width="15.7265625" customWidth="1"/>
    <col min="4" max="4" width="17.26953125" customWidth="1"/>
    <col min="5" max="5" width="12.81640625" customWidth="1"/>
    <col min="6" max="6" width="12.54296875" customWidth="1"/>
    <col min="10" max="10" width="16.453125" customWidth="1"/>
  </cols>
  <sheetData>
    <row r="1" spans="1:12" s="4" customFormat="1" ht="12.65" customHeight="1" x14ac:dyDescent="0.25">
      <c r="A1" s="15"/>
      <c r="B1" s="15"/>
      <c r="C1" s="15"/>
      <c r="D1" s="16"/>
      <c r="E1" s="16"/>
      <c r="F1" s="17"/>
      <c r="G1" s="17"/>
      <c r="H1" s="18"/>
      <c r="I1" s="18"/>
      <c r="J1" s="18"/>
    </row>
    <row r="2" spans="1:12" s="4" customFormat="1" ht="22.5" customHeight="1" x14ac:dyDescent="0.25">
      <c r="A2" s="26" t="s">
        <v>2267</v>
      </c>
      <c r="B2" s="19"/>
      <c r="C2" s="19"/>
      <c r="D2" s="19"/>
      <c r="E2" s="19"/>
      <c r="F2" s="20"/>
      <c r="G2" s="20"/>
      <c r="H2" s="2"/>
      <c r="I2" s="2"/>
      <c r="J2" s="2"/>
    </row>
    <row r="3" spans="1:12" s="4" customFormat="1" x14ac:dyDescent="0.25">
      <c r="A3" s="14"/>
      <c r="B3" s="14"/>
      <c r="C3" s="14"/>
      <c r="D3" s="14"/>
      <c r="E3" s="14"/>
      <c r="F3" s="14"/>
      <c r="G3" s="14"/>
      <c r="H3" s="14"/>
      <c r="I3" s="14"/>
      <c r="J3" s="14"/>
    </row>
    <row r="4" spans="1:12" s="4" customFormat="1" ht="16" thickBot="1" x14ac:dyDescent="0.4">
      <c r="A4" s="21" t="s">
        <v>2268</v>
      </c>
      <c r="B4" s="1"/>
      <c r="C4" s="1"/>
      <c r="D4" s="1"/>
      <c r="E4" s="1"/>
      <c r="F4" s="1"/>
      <c r="G4" s="1"/>
      <c r="H4" s="1"/>
      <c r="I4" s="1"/>
      <c r="J4" s="1"/>
    </row>
    <row r="5" spans="1:12" s="4" customFormat="1" ht="18" customHeight="1" x14ac:dyDescent="0.3">
      <c r="A5" s="214" t="s">
        <v>2269</v>
      </c>
      <c r="B5" s="216" t="s">
        <v>2270</v>
      </c>
      <c r="C5" s="216"/>
      <c r="D5" s="216"/>
      <c r="E5" s="216"/>
      <c r="F5" s="216"/>
      <c r="G5" s="7" t="s">
        <v>2271</v>
      </c>
      <c r="H5" s="216" t="s">
        <v>2272</v>
      </c>
      <c r="I5" s="216"/>
      <c r="J5" s="216"/>
      <c r="L5" s="5"/>
    </row>
    <row r="6" spans="1:12" s="4" customFormat="1" ht="14.25" customHeight="1" x14ac:dyDescent="0.25">
      <c r="A6" s="215"/>
      <c r="B6" s="212" t="s">
        <v>2273</v>
      </c>
      <c r="C6" s="212" t="s">
        <v>2274</v>
      </c>
      <c r="D6" s="212" t="s">
        <v>2275</v>
      </c>
      <c r="E6" s="212" t="s">
        <v>2276</v>
      </c>
      <c r="F6" s="212" t="s">
        <v>2277</v>
      </c>
      <c r="G6" s="212" t="s">
        <v>2278</v>
      </c>
      <c r="H6" s="212" t="s">
        <v>2279</v>
      </c>
      <c r="I6" s="212"/>
      <c r="J6" s="212" t="s">
        <v>2280</v>
      </c>
    </row>
    <row r="7" spans="1:12" s="4" customFormat="1" ht="14.25" customHeight="1" x14ac:dyDescent="0.25">
      <c r="A7" s="215"/>
      <c r="B7" s="212"/>
      <c r="C7" s="212"/>
      <c r="D7" s="212"/>
      <c r="E7" s="212"/>
      <c r="F7" s="212"/>
      <c r="G7" s="212"/>
      <c r="H7" s="212"/>
      <c r="I7" s="212"/>
      <c r="J7" s="212"/>
    </row>
    <row r="8" spans="1:12" s="4" customFormat="1" ht="14.25" customHeight="1" x14ac:dyDescent="0.25">
      <c r="A8" s="215"/>
      <c r="B8" s="212"/>
      <c r="C8" s="212"/>
      <c r="D8" s="212"/>
      <c r="E8" s="212"/>
      <c r="F8" s="212"/>
      <c r="G8" s="212"/>
      <c r="H8" s="212"/>
      <c r="I8" s="212"/>
      <c r="J8" s="212"/>
    </row>
    <row r="9" spans="1:12" s="4" customFormat="1" ht="14.25" customHeight="1" x14ac:dyDescent="0.25">
      <c r="A9" s="215"/>
      <c r="B9" s="212"/>
      <c r="C9" s="212"/>
      <c r="D9" s="212"/>
      <c r="E9" s="212"/>
      <c r="F9" s="212"/>
      <c r="G9" s="212"/>
      <c r="H9" s="212"/>
      <c r="I9" s="212"/>
      <c r="J9" s="212"/>
    </row>
    <row r="10" spans="1:12" s="4" customFormat="1" ht="14.25" customHeight="1" x14ac:dyDescent="0.25">
      <c r="A10" s="215"/>
      <c r="B10" s="212"/>
      <c r="C10" s="212"/>
      <c r="D10" s="212"/>
      <c r="E10" s="212"/>
      <c r="F10" s="212"/>
      <c r="G10" s="212"/>
      <c r="H10" s="212"/>
      <c r="I10" s="212"/>
      <c r="J10" s="212"/>
    </row>
    <row r="11" spans="1:12" s="4" customFormat="1" ht="96.65" customHeight="1" x14ac:dyDescent="0.25">
      <c r="A11" s="8" t="s">
        <v>2281</v>
      </c>
      <c r="B11" s="9" t="s">
        <v>2282</v>
      </c>
      <c r="C11" s="9" t="s">
        <v>2283</v>
      </c>
      <c r="D11" s="9" t="s">
        <v>2284</v>
      </c>
      <c r="E11" s="219" t="s">
        <v>2285</v>
      </c>
      <c r="F11" s="220"/>
      <c r="G11" s="10" t="s">
        <v>2286</v>
      </c>
      <c r="H11" s="213" t="s">
        <v>2287</v>
      </c>
      <c r="I11" s="213"/>
      <c r="J11" s="11" t="s">
        <v>2288</v>
      </c>
    </row>
    <row r="12" spans="1:12" s="4" customFormat="1" ht="12.65" customHeight="1" x14ac:dyDescent="0.3">
      <c r="A12" s="23"/>
      <c r="B12" s="23"/>
      <c r="C12" s="23"/>
      <c r="D12" s="23"/>
      <c r="E12" s="23"/>
      <c r="F12" s="1"/>
      <c r="G12" s="1"/>
      <c r="H12" s="1"/>
      <c r="I12" s="1"/>
      <c r="J12" s="1"/>
    </row>
    <row r="13" spans="1:12" s="4" customFormat="1" ht="15.65" customHeight="1" x14ac:dyDescent="0.25">
      <c r="A13" s="217" t="s">
        <v>2289</v>
      </c>
      <c r="B13" s="217"/>
      <c r="C13" s="217"/>
      <c r="D13" s="217"/>
      <c r="E13" s="217"/>
      <c r="F13" s="217"/>
      <c r="G13" s="217"/>
      <c r="H13" s="217"/>
      <c r="I13" s="217"/>
      <c r="J13" s="217"/>
    </row>
    <row r="14" spans="1:12" s="4" customFormat="1" ht="31.5" customHeight="1" x14ac:dyDescent="0.25">
      <c r="A14" s="218" t="s">
        <v>2290</v>
      </c>
      <c r="B14" s="218"/>
      <c r="C14" s="218"/>
      <c r="D14" s="218"/>
      <c r="E14" s="218"/>
      <c r="F14" s="218"/>
      <c r="G14" s="218"/>
      <c r="H14" s="218"/>
      <c r="I14" s="218"/>
      <c r="J14" s="218"/>
    </row>
    <row r="15" spans="1:12" s="4" customFormat="1" ht="12.65" customHeight="1" x14ac:dyDescent="0.3">
      <c r="A15" s="1"/>
      <c r="B15" s="1"/>
      <c r="C15" s="1"/>
      <c r="D15" s="1"/>
      <c r="E15" s="1"/>
      <c r="F15" s="1"/>
      <c r="G15" s="1"/>
      <c r="H15" s="1"/>
      <c r="I15" s="1"/>
      <c r="J15" s="1"/>
    </row>
    <row r="16" spans="1:12" s="4" customFormat="1" ht="15.75" customHeight="1" x14ac:dyDescent="0.25">
      <c r="A16" s="217" t="s">
        <v>2291</v>
      </c>
      <c r="B16" s="217"/>
      <c r="C16" s="217"/>
      <c r="D16" s="217"/>
      <c r="E16" s="217"/>
      <c r="F16" s="217"/>
      <c r="G16" s="217"/>
      <c r="H16" s="217"/>
      <c r="I16" s="217"/>
      <c r="J16" s="217"/>
    </row>
    <row r="17" spans="1:10" s="4" customFormat="1" ht="259.39999999999998" customHeight="1" x14ac:dyDescent="0.25">
      <c r="A17" s="218" t="s">
        <v>2292</v>
      </c>
      <c r="B17" s="218"/>
      <c r="C17" s="218"/>
      <c r="D17" s="218"/>
      <c r="E17" s="218"/>
      <c r="F17" s="218"/>
      <c r="G17" s="218"/>
      <c r="H17" s="218"/>
      <c r="I17" s="218"/>
      <c r="J17" s="218"/>
    </row>
    <row r="18" spans="1:10" s="4" customFormat="1" ht="13" x14ac:dyDescent="0.3">
      <c r="A18" s="1"/>
      <c r="B18" s="1"/>
      <c r="C18" s="1"/>
      <c r="D18" s="1"/>
      <c r="E18" s="1"/>
      <c r="F18" s="1"/>
      <c r="G18" s="1"/>
      <c r="H18" s="1"/>
      <c r="I18" s="1"/>
      <c r="J18" s="1"/>
    </row>
    <row r="19" spans="1:10" s="4" customFormat="1" ht="13" x14ac:dyDescent="0.3">
      <c r="A19" s="1" t="s">
        <v>2293</v>
      </c>
      <c r="B19" s="1"/>
      <c r="C19" s="1"/>
      <c r="D19" s="1"/>
      <c r="E19" s="1"/>
      <c r="F19" s="1"/>
      <c r="G19" s="1"/>
      <c r="H19" s="1"/>
      <c r="I19" s="1"/>
      <c r="J19" s="1"/>
    </row>
    <row r="20" spans="1:10" s="4" customFormat="1" ht="13" x14ac:dyDescent="0.3">
      <c r="A20" s="12" t="s">
        <v>2294</v>
      </c>
      <c r="B20" s="1"/>
      <c r="C20" s="1"/>
      <c r="D20" s="1"/>
      <c r="E20" s="1"/>
      <c r="F20" s="1"/>
      <c r="G20" s="1"/>
      <c r="H20" s="1"/>
      <c r="I20" s="1"/>
      <c r="J20" s="1"/>
    </row>
    <row r="21" spans="1:10" s="4" customFormat="1" ht="13" x14ac:dyDescent="0.3">
      <c r="A21" s="1"/>
      <c r="B21" s="1"/>
      <c r="C21" s="1"/>
      <c r="D21" s="1"/>
      <c r="E21" s="1"/>
      <c r="F21" s="1"/>
      <c r="G21" s="1"/>
      <c r="H21" s="1"/>
      <c r="I21" s="1"/>
      <c r="J21" s="1"/>
    </row>
    <row r="22" spans="1:10" s="4" customFormat="1" ht="15.65" customHeight="1" x14ac:dyDescent="0.25">
      <c r="A22" s="217" t="s">
        <v>2295</v>
      </c>
      <c r="B22" s="217"/>
      <c r="C22" s="217"/>
      <c r="D22" s="217"/>
      <c r="E22" s="217"/>
      <c r="F22" s="217"/>
      <c r="G22" s="217"/>
      <c r="H22" s="217"/>
      <c r="I22" s="217"/>
      <c r="J22" s="217"/>
    </row>
    <row r="23" spans="1:10" s="4" customFormat="1" ht="276" customHeight="1" x14ac:dyDescent="0.25">
      <c r="A23" s="218" t="s">
        <v>2296</v>
      </c>
      <c r="B23" s="218"/>
      <c r="C23" s="218"/>
      <c r="D23" s="218"/>
      <c r="E23" s="218"/>
      <c r="F23" s="218"/>
      <c r="G23" s="218"/>
      <c r="H23" s="218"/>
      <c r="I23" s="218"/>
      <c r="J23" s="218"/>
    </row>
    <row r="24" spans="1:10" s="4" customFormat="1" ht="13" x14ac:dyDescent="0.3">
      <c r="A24" s="1"/>
      <c r="B24" s="1"/>
      <c r="C24" s="1"/>
      <c r="D24" s="1"/>
      <c r="E24" s="1"/>
      <c r="F24" s="1"/>
      <c r="G24" s="1"/>
      <c r="H24" s="1"/>
      <c r="I24" s="1"/>
      <c r="J24" s="1"/>
    </row>
    <row r="25" spans="1:10" s="4" customFormat="1" ht="13" x14ac:dyDescent="0.3">
      <c r="A25" s="1" t="s">
        <v>2293</v>
      </c>
      <c r="B25" s="1"/>
      <c r="C25" s="1"/>
      <c r="D25" s="1"/>
      <c r="E25" s="1"/>
      <c r="F25" s="1"/>
      <c r="G25" s="1"/>
      <c r="H25" s="1"/>
      <c r="I25" s="1"/>
      <c r="J25" s="1"/>
    </row>
    <row r="26" spans="1:10" s="4" customFormat="1" ht="13" x14ac:dyDescent="0.3">
      <c r="A26" s="12" t="s">
        <v>2294</v>
      </c>
      <c r="B26" s="1"/>
      <c r="C26" s="1"/>
      <c r="D26" s="1"/>
      <c r="E26" s="1"/>
      <c r="F26" s="1"/>
      <c r="G26" s="1"/>
      <c r="H26" s="1"/>
      <c r="I26" s="1"/>
      <c r="J26" s="1"/>
    </row>
    <row r="27" spans="1:10" s="4" customFormat="1" ht="13" x14ac:dyDescent="0.3">
      <c r="A27" s="12"/>
      <c r="B27" s="1"/>
      <c r="C27" s="1"/>
      <c r="D27" s="1"/>
      <c r="E27" s="1"/>
      <c r="F27" s="1"/>
      <c r="G27" s="1"/>
      <c r="H27" s="1"/>
      <c r="I27" s="1"/>
      <c r="J27" s="1"/>
    </row>
    <row r="28" spans="1:10" s="4" customFormat="1" ht="15.65" customHeight="1" x14ac:dyDescent="0.25">
      <c r="A28" s="217" t="s">
        <v>2297</v>
      </c>
      <c r="B28" s="217"/>
      <c r="C28" s="217"/>
      <c r="D28" s="217"/>
      <c r="E28" s="217"/>
      <c r="F28" s="217"/>
      <c r="G28" s="217"/>
      <c r="H28" s="217"/>
      <c r="I28" s="217"/>
      <c r="J28" s="217"/>
    </row>
    <row r="29" spans="1:10" s="4" customFormat="1" ht="30" customHeight="1" x14ac:dyDescent="0.25">
      <c r="A29" s="218" t="s">
        <v>2298</v>
      </c>
      <c r="B29" s="218"/>
      <c r="C29" s="218"/>
      <c r="D29" s="218"/>
      <c r="E29" s="218"/>
      <c r="F29" s="218"/>
      <c r="G29" s="218"/>
      <c r="H29" s="218"/>
      <c r="I29" s="218"/>
      <c r="J29" s="218"/>
    </row>
    <row r="30" spans="1:10" s="4" customFormat="1" ht="13" x14ac:dyDescent="0.3">
      <c r="A30" s="1"/>
      <c r="B30" s="1"/>
      <c r="C30" s="1"/>
      <c r="D30" s="1"/>
      <c r="E30" s="1"/>
      <c r="F30" s="1"/>
      <c r="G30" s="1"/>
      <c r="H30" s="1"/>
      <c r="I30" s="1"/>
      <c r="J30" s="1"/>
    </row>
    <row r="31" spans="1:10" s="4" customFormat="1" ht="15.65" customHeight="1" x14ac:dyDescent="0.25">
      <c r="A31" s="217" t="s">
        <v>60</v>
      </c>
      <c r="B31" s="217"/>
      <c r="C31" s="217"/>
      <c r="D31" s="217"/>
      <c r="E31" s="217"/>
      <c r="F31" s="217"/>
      <c r="G31" s="217"/>
      <c r="H31" s="217"/>
      <c r="I31" s="217"/>
      <c r="J31" s="217"/>
    </row>
    <row r="32" spans="1:10" s="4" customFormat="1" ht="31.5" customHeight="1" x14ac:dyDescent="0.25">
      <c r="A32" s="218" t="s">
        <v>2299</v>
      </c>
      <c r="B32" s="218"/>
      <c r="C32" s="218"/>
      <c r="D32" s="218"/>
      <c r="E32" s="218"/>
      <c r="F32" s="218"/>
      <c r="G32" s="218"/>
      <c r="H32" s="218"/>
      <c r="I32" s="218"/>
      <c r="J32" s="218"/>
    </row>
    <row r="33" s="4" customFormat="1" x14ac:dyDescent="0.25"/>
  </sheetData>
  <sheetProtection algorithmName="SHA-512" hashValue="L3zgL0gwM/q0ok4V8CBzeNcdQfTiwpgi3pFZTrELc+Bs3i0IT0y6uCzdoJCNpsUbhps9SHMJLkGbgORewnMziw==" saltValue="OpfW6suMPPz9P1r2RnsqaA==" spinCount="100000" sheet="1" formatCells="0" formatColumns="0" formatRows="0" insertColumns="0" insertRows="0" insertHyperlinks="0" deleteColumns="0" deleteRows="0"/>
  <mergeCells count="23">
    <mergeCell ref="A31:J31"/>
    <mergeCell ref="A32:J32"/>
    <mergeCell ref="A13:J13"/>
    <mergeCell ref="A14:J14"/>
    <mergeCell ref="E11:F11"/>
    <mergeCell ref="A16:J16"/>
    <mergeCell ref="A17:J17"/>
    <mergeCell ref="A22:J22"/>
    <mergeCell ref="A23:J23"/>
    <mergeCell ref="A28:J28"/>
    <mergeCell ref="A29:J29"/>
    <mergeCell ref="H6:I10"/>
    <mergeCell ref="H11:I11"/>
    <mergeCell ref="G6:G10"/>
    <mergeCell ref="A5:A10"/>
    <mergeCell ref="B5:F5"/>
    <mergeCell ref="H5:J5"/>
    <mergeCell ref="B6:B10"/>
    <mergeCell ref="C6:C10"/>
    <mergeCell ref="D6:D10"/>
    <mergeCell ref="E6:E10"/>
    <mergeCell ref="F6:F10"/>
    <mergeCell ref="J6:J10"/>
  </mergeCells>
  <hyperlinks>
    <hyperlink ref="A26" r:id="rId1" display="https://www.statistikportal.de/de/vgrdl/ergebnisse-kreisebene/bruttoinlandsprodukt-bruttowertschoepfung-kreise" xr:uid="{2A914E12-FBB1-436E-8DC5-0F18408C806F}"/>
    <hyperlink ref="A20" r:id="rId2" display="https://www.statistikportal.de/de/vgrdl/ergebnisse-kreisebene/bruttoinlandsprodukt-bruttowertschoepfung-kreise" xr:uid="{22A9D1C1-C9AC-4CF0-A022-107BC3179305}"/>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9A07-2437-4ED3-8A13-E96CE7376A34}">
  <dimension ref="A1:D11"/>
  <sheetViews>
    <sheetView zoomScale="90" zoomScaleNormal="90" workbookViewId="0"/>
  </sheetViews>
  <sheetFormatPr baseColWidth="10" defaultColWidth="11.453125" defaultRowHeight="15.5" x14ac:dyDescent="0.35"/>
  <cols>
    <col min="1" max="1" width="21" style="21" bestFit="1" customWidth="1"/>
    <col min="2" max="2" width="46.54296875" customWidth="1"/>
    <col min="3" max="3" width="50.54296875" customWidth="1"/>
    <col min="4" max="4" width="36.54296875" customWidth="1"/>
  </cols>
  <sheetData>
    <row r="1" spans="1:4" s="36" customFormat="1" x14ac:dyDescent="0.35">
      <c r="A1" s="34"/>
      <c r="B1" s="34" t="s">
        <v>2300</v>
      </c>
      <c r="C1" s="34" t="s">
        <v>2301</v>
      </c>
      <c r="D1" s="34" t="s">
        <v>2302</v>
      </c>
    </row>
    <row r="2" spans="1:4" x14ac:dyDescent="0.25">
      <c r="A2" s="34" t="s">
        <v>2303</v>
      </c>
      <c r="B2" s="22"/>
      <c r="C2" s="22"/>
      <c r="D2" s="22"/>
    </row>
    <row r="3" spans="1:4" ht="39" x14ac:dyDescent="0.25">
      <c r="A3" s="35"/>
      <c r="B3" s="22" t="s">
        <v>2304</v>
      </c>
      <c r="C3" s="22" t="s">
        <v>2305</v>
      </c>
      <c r="D3" s="39" t="s">
        <v>2306</v>
      </c>
    </row>
    <row r="4" spans="1:4" ht="65" x14ac:dyDescent="0.25">
      <c r="A4" s="35"/>
      <c r="B4" s="22" t="s">
        <v>2307</v>
      </c>
      <c r="C4" s="22" t="s">
        <v>2308</v>
      </c>
      <c r="D4" s="39" t="s">
        <v>2309</v>
      </c>
    </row>
    <row r="5" spans="1:4" ht="26" x14ac:dyDescent="0.25">
      <c r="A5" s="35"/>
      <c r="B5" s="22" t="s">
        <v>2310</v>
      </c>
      <c r="C5" s="22" t="s">
        <v>2311</v>
      </c>
      <c r="D5" s="22" t="s">
        <v>2312</v>
      </c>
    </row>
    <row r="6" spans="1:4" ht="26" x14ac:dyDescent="0.25">
      <c r="A6" s="35"/>
      <c r="B6" s="22" t="s">
        <v>2313</v>
      </c>
      <c r="C6" s="22" t="s">
        <v>2314</v>
      </c>
      <c r="D6" s="22" t="s">
        <v>2315</v>
      </c>
    </row>
    <row r="7" spans="1:4" x14ac:dyDescent="0.25">
      <c r="A7" s="34" t="s">
        <v>2316</v>
      </c>
      <c r="B7" s="33"/>
      <c r="C7" s="33"/>
      <c r="D7" s="33"/>
    </row>
    <row r="8" spans="1:4" s="1" customFormat="1" ht="26" x14ac:dyDescent="0.3">
      <c r="A8" s="40"/>
      <c r="B8" s="22" t="s">
        <v>2317</v>
      </c>
      <c r="C8" s="22" t="s">
        <v>2318</v>
      </c>
      <c r="D8" s="22"/>
    </row>
    <row r="9" spans="1:4" s="1" customFormat="1" ht="65" x14ac:dyDescent="0.3">
      <c r="A9" s="35"/>
      <c r="B9" s="22" t="s">
        <v>2319</v>
      </c>
      <c r="C9" s="22" t="s">
        <v>2320</v>
      </c>
      <c r="D9" s="44" t="str">
        <f>"Breitengrad hat einen Wertebereich zwischen 44 und 58, max. 6 Nachkommastellen; Längengrad hat einen Wertebereich zwischen 2 und 18, max. 6 Nachkommastellen "</f>
        <v xml:space="preserve">Breitengrad hat einen Wertebereich zwischen 44 und 58, max. 6 Nachkommastellen; Längengrad hat einen Wertebereich zwischen 2 und 18, max. 6 Nachkommastellen </v>
      </c>
    </row>
    <row r="10" spans="1:4" ht="65" x14ac:dyDescent="0.35">
      <c r="B10" s="86" t="s">
        <v>2321</v>
      </c>
      <c r="C10" s="93" t="s">
        <v>2322</v>
      </c>
      <c r="D10" s="90"/>
    </row>
    <row r="11" spans="1:4" ht="52" x14ac:dyDescent="0.35">
      <c r="A11" s="91"/>
      <c r="B11" s="22" t="s">
        <v>2323</v>
      </c>
      <c r="C11" s="22" t="s">
        <v>2324</v>
      </c>
      <c r="D11" s="92"/>
    </row>
  </sheetData>
  <sheetProtection algorithmName="SHA-512" hashValue="8tZ3CUSjg2lD+Lxp25bGX+HcG8gBImx8ZGFm4wJIIlBhZ8UquyMhITW+JyXBNdwLhPlKAUKE9mS9U1+epm5iUA==" saltValue="Ccy0e8DLhkWM06twIrykG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J 0 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b R D C q w A A A D 3 A A A A E g A A A E N v b m Z p Z y 9 Q Y W N r Y W d l L n h t b H q / e 7 + N f U V u j k J Z a l F x Z n 6 e r Z K h n o G S Q n F J Y l 5 K Y k 5 + X q q t U l 6 + k r 0 d L 5 d N Q G J y d m J 6 q g J Q d V 6 x V U V x i q 1 S R k l J g Z W + f n l 5 u V 6 5 s V 5 + U b q + k Y G B o X 6 E r 0 9 w c k Z q b q I S X H E m Y c W 6 m X k g a 5 N T l e x s w i C u s T P S M z Q x 0 j M y B T r K R h 8 m a O O b m Y d Q Y A S U A 8 k i C d o 4 l + a U l B a l 2 q W k 6 r q 4 2 u j D u D b 6 U D / Y A Q A A A P / / A w B Q S w M E F A A C A A g A A A A h A O 4 3 U a + t A A A A 3 g A A A B M A A A B G b 3 J t d W x h c y 9 T Z W N 0 a W 9 u M S 5 t d I 0 9 C o N A E I X 7 B e 8 w b B o D I l i L l Y R 0 g a C Q Q i x W n R B x 3 Z X d E Q z i b X K T X C w T J G V e M / B + v v H Y U m 8 N F P t N U i H 8 Q z n s o F Q N a o 0 J Z K C R A g G s 6 / y 1 2 D k t L e o 4 n 5 1 D Q z f r h s b a I T y u 1 U W N m M n f V t Z b l V t D X K q j H X G Q Z 3 y / T I e O 0 E H 5 n C T j u K 8 x L p 0 y / m 7 d m F s 9 j 4 Y z 9 O H + M l p X W U x K E z M j I E 6 A c K F t O w a i N / / I 6 Q c A A P / / A w B Q S w E C L Q A U A A Y A C A A A A C E A K t 2 q Q N I A A A A 3 A Q A A E w A A A A A A A A A A A A A A A A A A A A A A W 0 N v b n R l b n R f V H l w Z X N d L n h t b F B L A Q I t A B Q A A g A I A A A A I Q D J t E M K r A A A A P c A A A A S A A A A A A A A A A A A A A A A A A s D A A B D b 2 5 m a W c v U G F j a 2 F n Z S 5 4 b W x Q S w E C L Q A U A A I A C A A A A C E A 7 j d R r 6 0 A A A D e A A A A E w A A A A A A A A A A A A A A A A D n A w A A R m 9 y b X V s Y X M v U 2 V j d G l v b j E u b V B L B Q Y A A A A A A w A D A M I A A A D F 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g c A A A A A A A D I 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V s b G U 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N S 0 x M 1 Q w N j o z N T o y N i 4 2 N j k 1 N D k 1 W i I v P j x F b n R y e S B U e X B l P S J G a W x s Q 2 9 s d W 1 u V H l w Z X M i I F Z h b H V l P S J z Q m c 9 P S I v P j x F b n R y e S B U e X B l P S J G a W x s Q 2 9 s d W 1 u T m F t Z X M i I F Z h b H V l P S J z W y Z x d W 9 0 O 1 N w Y W x 0 Z T 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V h N j k 2 Y T N m L T k 1 O G E t N D F k M y 0 4 Z T h i L W E w M D J k Z T Q 5 Y z l i Y i I v P j x F b n R y e S B U e X B l P S J S Z W x h d G l v b n N o a X B J b m Z v Q 2 9 u d G F p b m V y I i B W Y W x 1 Z T 0 i c 3 s m c X V v d D t j b 2 x 1 b W 5 D b 3 V u d C Z x d W 9 0 O z o x L C Z x d W 9 0 O 2 t l e U N v b H V t b k 5 h b W V z J n F 1 b 3 Q 7 O l t d L C Z x d W 9 0 O 3 F 1 Z X J 5 U m V s Y X R p b 2 5 z a G l w c y Z x d W 9 0 O z p b X S w m c X V v d D t j b 2 x 1 b W 5 J Z G V u d G l 0 a W V z J n F 1 b 3 Q 7 O l s m c X V v d D t T Z W N 0 a W 9 u M S 9 U Y W J l b G x l M S 9 B d X R v U m V t b 3 Z l Z E N v b H V t b n M x L n t T c G F s d G U x L D B 9 J n F 1 b 3 Q 7 X S w m c X V v d D t D b 2 x 1 b W 5 D b 3 V u d C Z x d W 9 0 O z o x L C Z x d W 9 0 O 0 t l e U N v b H V t b k 5 h b W V z J n F 1 b 3 Q 7 O l t d L C Z x d W 9 0 O 0 N v b H V t b k l k Z W 5 0 a X R p Z X M m c X V v d D s 6 W y Z x d W 9 0 O 1 N l Y 3 R p b 2 4 x L 1 R h Y m V s b G U x L 0 F 1 d G 9 S Z W 1 v d m V k Q 2 9 s d W 1 u c z E u e 1 N w Y W x 0 Z T E s 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V s b G U x L 1 F 1 Z W x s Z T w v S X R l b V B h d G g + P C 9 J d G V t T G 9 j Y X R p b 2 4 + P F N 0 Y W J s Z U V u d H J p Z X M v P j w v S X R l b T 4 8 S X R l b T 4 8 S X R l b U x v Y 2 F 0 a W 9 u P j x J d G V t V H l w Z T 5 G b 3 J t d W x h P C 9 J d G V t V H l w Z T 4 8 S X R l b V B h d G g + U 2 V j d G l v b j E v V G F i Z W x s Z T E v R 2 U l Q z M l Q T R u Z G V y d G V y J T I w V H l w 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A m A Q A A A Q A A A N C M n d 8 B F d E R j H o A w E / C l + s B A A A A 4 U M u z f r z D 0 C w q / y X A N Z 7 Z g A A A A A C A A A A A A A Q Z g A A A A E A A C A A A A D e K E E b S V q P a f E Y F B l 2 Q A 1 A 5 U F g F g o A Z A + Y G n P v D 2 y Y c g A A A A A O g A A A A A I A A C A A A A A W F Y f V 2 + 0 3 T q c l B v c s X o n b r j K 6 i S 4 P l Y v 1 f n N o y A O V L V A A A A A + S L P L 8 j e U T n 0 g z + i i 3 I Z n x p 9 C q + R C E X W Z W L E o 8 P V U h I x U x 2 / O F 1 M u i 2 W q 5 K 0 b / z i W c r x d R O 5 t e X 9 8 G s / / x h C H 5 9 o / 8 B p F h X G 9 I K J j l o m A f U A A A A B p y P l L 6 o R g o Q 7 r K 4 6 / F 1 U S 5 2 o x g F U 6 0 Y l n h l d d t E B 1 C F 2 9 I B b S R a L G s E a f U I M 0 L z u v E Q F n L S a 2 q i x 7 + 1 7 i X X 3 1 < / D a t a M a s h u p > 
</file>

<file path=customXml/item2.xml><?xml version="1.0" encoding="utf-8"?>
<ct:contentTypeSchema xmlns:ct="http://schemas.microsoft.com/office/2006/metadata/contentType" xmlns:ma="http://schemas.microsoft.com/office/2006/metadata/properties/metaAttributes" ct:_="" ma:_="" ma:contentTypeName="Dokument" ma:contentTypeID="0x01010046C585C8456F3C4385336506310FAE2D" ma:contentTypeVersion="13" ma:contentTypeDescription="Ein neues Dokument erstellen." ma:contentTypeScope="" ma:versionID="f6e43ef4ac6a4e0ccd149afa67de8190">
  <xsd:schema xmlns:xsd="http://www.w3.org/2001/XMLSchema" xmlns:xs="http://www.w3.org/2001/XMLSchema" xmlns:p="http://schemas.microsoft.com/office/2006/metadata/properties" xmlns:ns2="769abce3-a68c-491e-8426-d4214de9330a" xmlns:ns3="47464a12-9d1a-4531-ad08-c7f06d899927" targetNamespace="http://schemas.microsoft.com/office/2006/metadata/properties" ma:root="true" ma:fieldsID="fb76aa28492d4f033a6657c191c62737" ns2:_="" ns3:_="">
    <xsd:import namespace="769abce3-a68c-491e-8426-d4214de9330a"/>
    <xsd:import namespace="47464a12-9d1a-4531-ad08-c7f06d8999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9abce3-a68c-491e-8426-d4214de9330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d716a1db-fa43-4487-8bd9-cf6467c72a24}" ma:internalName="TaxCatchAll" ma:showField="CatchAllData" ma:web="769abce3-a68c-491e-8426-d4214de933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464a12-9d1a-4531-ad08-c7f06d8999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f9834ed-b448-49a7-ae84-3ab1171bdf9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69abce3-a68c-491e-8426-d4214de9330a" xsi:nil="true"/>
    <lcf76f155ced4ddcb4097134ff3c332f xmlns="47464a12-9d1a-4531-ad08-c7f06d89992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50723-D2AC-4848-9703-B0DC181AFD98}">
  <ds:schemaRefs>
    <ds:schemaRef ds:uri="http://schemas.microsoft.com/DataMashup"/>
  </ds:schemaRefs>
</ds:datastoreItem>
</file>

<file path=customXml/itemProps2.xml><?xml version="1.0" encoding="utf-8"?>
<ds:datastoreItem xmlns:ds="http://schemas.openxmlformats.org/officeDocument/2006/customXml" ds:itemID="{57D2F31A-6FC0-4794-A824-7EF3D294C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abce3-a68c-491e-8426-d4214de9330a"/>
    <ds:schemaRef ds:uri="47464a12-9d1a-4531-ad08-c7f06d899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318D7-FBCB-48A1-9C81-6F4A301F4338}">
  <ds:schemaRefs>
    <ds:schemaRef ds:uri="http://schemas.microsoft.com/office/2006/metadata/properties"/>
    <ds:schemaRef ds:uri="http://schemas.microsoft.com/office/infopath/2007/PartnerControls"/>
    <ds:schemaRef ds:uri="769abce3-a68c-491e-8426-d4214de9330a"/>
    <ds:schemaRef ds:uri="47464a12-9d1a-4531-ad08-c7f06d899927"/>
  </ds:schemaRefs>
</ds:datastoreItem>
</file>

<file path=customXml/itemProps4.xml><?xml version="1.0" encoding="utf-8"?>
<ds:datastoreItem xmlns:ds="http://schemas.openxmlformats.org/officeDocument/2006/customXml" ds:itemID="{5C6BC225-06C2-4C1F-AEF6-947C59630E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LFP 2026</vt:lpstr>
      <vt:lpstr>Großkunden</vt:lpstr>
      <vt:lpstr>Definition Härtegrade</vt:lpstr>
      <vt:lpstr>Definition Sektoren</vt:lpstr>
      <vt:lpstr>Hinweise</vt:lpstr>
    </vt:vector>
  </TitlesOfParts>
  <Manager/>
  <Company>Gasversorgung Sueddeutschland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zipp</dc:creator>
  <cp:keywords/>
  <dc:description/>
  <cp:lastModifiedBy>Siemer, Fabian</cp:lastModifiedBy>
  <cp:revision/>
  <dcterms:created xsi:type="dcterms:W3CDTF">2007-06-05T15:46:56Z</dcterms:created>
  <dcterms:modified xsi:type="dcterms:W3CDTF">2025-07-04T13:03:11Z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0x01010046C585C8456F3C4385336506310FAE2D</vt:lpwstr>
  </property>
  <property fmtid="{D5CDD505-2E9C-101B-9397-08002B2CF9AE}" pid="3" name="_NewReviewCycle">
    <vt:lpwstr/>
  </property>
  <property fmtid="{D5CDD505-2E9C-101B-9397-08002B2CF9AE}" pid="4" name="MSIP_Label_d6cf00cf-9295-4b4b-bd62-1fec95ba4594_Enabled">
    <vt:lpwstr>true</vt:lpwstr>
  </property>
  <property fmtid="{D5CDD505-2E9C-101B-9397-08002B2CF9AE}" pid="5" name="MSIP_Label_d6cf00cf-9295-4b4b-bd62-1fec95ba4594_SetDate">
    <vt:lpwstr>2023-11-30T09:56:59Z</vt:lpwstr>
  </property>
  <property fmtid="{D5CDD505-2E9C-101B-9397-08002B2CF9AE}" pid="6" name="MSIP_Label_d6cf00cf-9295-4b4b-bd62-1fec95ba4594_Method">
    <vt:lpwstr>Standard</vt:lpwstr>
  </property>
  <property fmtid="{D5CDD505-2E9C-101B-9397-08002B2CF9AE}" pid="7" name="MSIP_Label_d6cf00cf-9295-4b4b-bd62-1fec95ba4594_Name">
    <vt:lpwstr>X - allgemein</vt:lpwstr>
  </property>
  <property fmtid="{D5CDD505-2E9C-101B-9397-08002B2CF9AE}" pid="8" name="MSIP_Label_d6cf00cf-9295-4b4b-bd62-1fec95ba4594_SiteId">
    <vt:lpwstr>fab862ab-17fa-42dc-bbfa-59ba0665ed88</vt:lpwstr>
  </property>
  <property fmtid="{D5CDD505-2E9C-101B-9397-08002B2CF9AE}" pid="9" name="MSIP_Label_d6cf00cf-9295-4b4b-bd62-1fec95ba4594_ActionId">
    <vt:lpwstr>7d54a138-b4a1-48e0-a95d-3b7f85c060fa</vt:lpwstr>
  </property>
  <property fmtid="{D5CDD505-2E9C-101B-9397-08002B2CF9AE}" pid="10" name="MSIP_Label_d6cf00cf-9295-4b4b-bd62-1fec95ba4594_ContentBits">
    <vt:lpwstr>0</vt:lpwstr>
  </property>
  <property fmtid="{D5CDD505-2E9C-101B-9397-08002B2CF9AE}" pid="11" name="MediaServiceImageTags">
    <vt:lpwstr/>
  </property>
  <property fmtid="{D5CDD505-2E9C-101B-9397-08002B2CF9AE}" pid="12" name="MSIP_Label_4203078e-5ac8-4b5a-94be-17324855b48f_Enabled">
    <vt:lpwstr>true</vt:lpwstr>
  </property>
  <property fmtid="{D5CDD505-2E9C-101B-9397-08002B2CF9AE}" pid="13" name="MSIP_Label_4203078e-5ac8-4b5a-94be-17324855b48f_SetDate">
    <vt:lpwstr>2023-11-30T13:06:25Z</vt:lpwstr>
  </property>
  <property fmtid="{D5CDD505-2E9C-101B-9397-08002B2CF9AE}" pid="14" name="MSIP_Label_4203078e-5ac8-4b5a-94be-17324855b48f_Method">
    <vt:lpwstr>Standard</vt:lpwstr>
  </property>
  <property fmtid="{D5CDD505-2E9C-101B-9397-08002B2CF9AE}" pid="15" name="MSIP_Label_4203078e-5ac8-4b5a-94be-17324855b48f_Name">
    <vt:lpwstr>4203078e-5ac8-4b5a-94be-17324855b48f</vt:lpwstr>
  </property>
  <property fmtid="{D5CDD505-2E9C-101B-9397-08002B2CF9AE}" pid="16" name="MSIP_Label_4203078e-5ac8-4b5a-94be-17324855b48f_SiteId">
    <vt:lpwstr>fd0ee46b-a18b-4741-9d59-65ab9ea24756</vt:lpwstr>
  </property>
  <property fmtid="{D5CDD505-2E9C-101B-9397-08002B2CF9AE}" pid="17" name="MSIP_Label_4203078e-5ac8-4b5a-94be-17324855b48f_ActionId">
    <vt:lpwstr>bcb9587e-64ac-4ac2-82b3-3212756b649c</vt:lpwstr>
  </property>
  <property fmtid="{D5CDD505-2E9C-101B-9397-08002B2CF9AE}" pid="18" name="MSIP_Label_4203078e-5ac8-4b5a-94be-17324855b48f_ContentBits">
    <vt:lpwstr>0</vt:lpwstr>
  </property>
  <property fmtid="{D5CDD505-2E9C-101B-9397-08002B2CF9AE}" pid="19" name="_AdHocReviewCycleID">
    <vt:i4>1650330906</vt:i4>
  </property>
  <property fmtid="{D5CDD505-2E9C-101B-9397-08002B2CF9AE}" pid="20" name="_EmailSubject">
    <vt:lpwstr>Bitte um Prüfung und Freigabe des Verbändeanschreibens zur Langfristprognose 2.0 bis 15.07.</vt:lpwstr>
  </property>
  <property fmtid="{D5CDD505-2E9C-101B-9397-08002B2CF9AE}" pid="21" name="_AuthorEmail">
    <vt:lpwstr>fabian.siemer@bdew.de</vt:lpwstr>
  </property>
  <property fmtid="{D5CDD505-2E9C-101B-9397-08002B2CF9AE}" pid="22" name="_AuthorEmailDisplayName">
    <vt:lpwstr>Siemer, Fabian</vt:lpwstr>
  </property>
  <property fmtid="{D5CDD505-2E9C-101B-9397-08002B2CF9AE}" pid="23" name="_PreviousAdHocReviewCycleID">
    <vt:i4>565897863</vt:i4>
  </property>
</Properties>
</file>